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RS\Documents\"/>
    </mc:Choice>
  </mc:AlternateContent>
  <bookViews>
    <workbookView xWindow="30" yWindow="15" windowWidth="13140" windowHeight="8070"/>
  </bookViews>
  <sheets>
    <sheet name="Match Sheet" sheetId="1" r:id="rId1"/>
    <sheet name="Summary" sheetId="2" r:id="rId2"/>
    <sheet name="Calculations" sheetId="4" state="hidden" r:id="rId3"/>
  </sheets>
  <definedNames>
    <definedName name="Event">#REF!</definedName>
    <definedName name="Event_1">'Match Sheet'!$A$217:$A$241</definedName>
    <definedName name="HomeAway">'Match Sheet'!$A$243:$A$244</definedName>
    <definedName name="_xlnm.Print_Titles" localSheetId="0">'Match Sheet'!$1:$1</definedName>
    <definedName name="Team">'Match Sheet'!$A$254:$A$367</definedName>
  </definedNames>
  <calcPr calcId="152511"/>
</workbook>
</file>

<file path=xl/calcChain.xml><?xml version="1.0" encoding="utf-8"?>
<calcChain xmlns="http://schemas.openxmlformats.org/spreadsheetml/2006/main">
  <c r="AF77" i="4" l="1"/>
  <c r="AG77" i="4"/>
  <c r="AH77" i="4"/>
  <c r="AI77" i="4"/>
  <c r="AJ77" i="4"/>
  <c r="AF78" i="4"/>
  <c r="AG78" i="4"/>
  <c r="AH78" i="4"/>
  <c r="AI78" i="4"/>
  <c r="AJ78" i="4"/>
  <c r="AF79" i="4"/>
  <c r="AG79" i="4"/>
  <c r="AH79" i="4"/>
  <c r="AI79" i="4"/>
  <c r="AJ79" i="4"/>
  <c r="AF80" i="4"/>
  <c r="AG80" i="4"/>
  <c r="AH80" i="4"/>
  <c r="AI80" i="4"/>
  <c r="AJ80" i="4"/>
  <c r="AF81" i="4"/>
  <c r="AG81" i="4"/>
  <c r="AH81" i="4"/>
  <c r="AI81" i="4"/>
  <c r="AJ81" i="4"/>
  <c r="AF82" i="4"/>
  <c r="AG82" i="4"/>
  <c r="AH82" i="4"/>
  <c r="AI82" i="4"/>
  <c r="AJ82" i="4"/>
  <c r="AF83" i="4"/>
  <c r="AG83" i="4"/>
  <c r="AH83" i="4"/>
  <c r="AI83" i="4"/>
  <c r="AJ83" i="4"/>
  <c r="AF84" i="4"/>
  <c r="AG84" i="4"/>
  <c r="AH84" i="4"/>
  <c r="AI84" i="4"/>
  <c r="AJ84" i="4"/>
  <c r="AF85" i="4"/>
  <c r="AG85" i="4"/>
  <c r="AH85" i="4"/>
  <c r="AI85" i="4"/>
  <c r="AJ85" i="4"/>
  <c r="AF86" i="4"/>
  <c r="AG86" i="4"/>
  <c r="AH86" i="4"/>
  <c r="AI86" i="4"/>
  <c r="AJ86" i="4"/>
  <c r="AF87" i="4"/>
  <c r="AG87" i="4"/>
  <c r="AH87" i="4"/>
  <c r="AI87" i="4"/>
  <c r="AJ87" i="4"/>
  <c r="AF88" i="4"/>
  <c r="AG88" i="4"/>
  <c r="AH88" i="4"/>
  <c r="AI88" i="4"/>
  <c r="AJ88" i="4"/>
  <c r="AF89" i="4"/>
  <c r="AG89" i="4"/>
  <c r="AH89" i="4"/>
  <c r="AI89" i="4"/>
  <c r="AJ89" i="4"/>
  <c r="AF90" i="4"/>
  <c r="AG90" i="4"/>
  <c r="AH90" i="4"/>
  <c r="AI90" i="4"/>
  <c r="AJ90" i="4"/>
  <c r="AF91" i="4"/>
  <c r="AG91" i="4"/>
  <c r="AH91" i="4"/>
  <c r="AI91" i="4"/>
  <c r="AJ91" i="4"/>
  <c r="AF92" i="4"/>
  <c r="AG92" i="4"/>
  <c r="AH92" i="4"/>
  <c r="AI92" i="4"/>
  <c r="AJ92" i="4"/>
  <c r="AF93" i="4"/>
  <c r="AG93" i="4"/>
  <c r="AH93" i="4"/>
  <c r="AI93" i="4"/>
  <c r="AJ93" i="4"/>
  <c r="AF94" i="4"/>
  <c r="AG94" i="4"/>
  <c r="AH94" i="4"/>
  <c r="AI94" i="4"/>
  <c r="AJ94" i="4"/>
  <c r="AF95" i="4"/>
  <c r="AG95" i="4"/>
  <c r="AH95" i="4"/>
  <c r="AI95" i="4"/>
  <c r="AJ95" i="4"/>
  <c r="AF96" i="4"/>
  <c r="AG96" i="4"/>
  <c r="AH96" i="4"/>
  <c r="AI96" i="4"/>
  <c r="AJ96" i="4"/>
  <c r="AF97" i="4"/>
  <c r="AG97" i="4"/>
  <c r="AH97" i="4"/>
  <c r="AI97" i="4"/>
  <c r="AJ97" i="4"/>
  <c r="AF98" i="4"/>
  <c r="AG98" i="4"/>
  <c r="AH98" i="4"/>
  <c r="AI98" i="4"/>
  <c r="AJ98" i="4"/>
  <c r="AF99" i="4"/>
  <c r="AG99" i="4"/>
  <c r="AH99" i="4"/>
  <c r="AI99" i="4"/>
  <c r="AJ99" i="4"/>
  <c r="AF100" i="4"/>
  <c r="AG100" i="4"/>
  <c r="AH100" i="4"/>
  <c r="AI100" i="4"/>
  <c r="AJ100" i="4"/>
  <c r="AF101" i="4"/>
  <c r="AG101" i="4"/>
  <c r="AH101" i="4"/>
  <c r="AI101" i="4"/>
  <c r="AJ101" i="4"/>
  <c r="AF102" i="4"/>
  <c r="AG102" i="4"/>
  <c r="AH102" i="4"/>
  <c r="AI102" i="4"/>
  <c r="AJ102" i="4"/>
  <c r="AF103" i="4"/>
  <c r="AG103" i="4"/>
  <c r="AH103" i="4"/>
  <c r="AI103" i="4"/>
  <c r="AJ103" i="4"/>
  <c r="AF104" i="4"/>
  <c r="AG104" i="4"/>
  <c r="AH104" i="4"/>
  <c r="AI104" i="4"/>
  <c r="AJ104" i="4"/>
  <c r="AF105" i="4"/>
  <c r="AG105" i="4"/>
  <c r="AH105" i="4"/>
  <c r="AI105" i="4"/>
  <c r="AJ105" i="4"/>
  <c r="AF106" i="4"/>
  <c r="AG106" i="4"/>
  <c r="AH106" i="4"/>
  <c r="AI106" i="4"/>
  <c r="AJ106" i="4"/>
  <c r="AF107" i="4"/>
  <c r="AG107" i="4"/>
  <c r="AH107" i="4"/>
  <c r="AI107" i="4"/>
  <c r="AJ107" i="4"/>
  <c r="AF108" i="4"/>
  <c r="AG108" i="4"/>
  <c r="AH108" i="4"/>
  <c r="AI108" i="4"/>
  <c r="AJ108" i="4"/>
  <c r="AF109" i="4"/>
  <c r="AG109" i="4"/>
  <c r="AH109" i="4"/>
  <c r="AI109" i="4"/>
  <c r="AJ109" i="4"/>
  <c r="AF110" i="4"/>
  <c r="AG110" i="4"/>
  <c r="AH110" i="4"/>
  <c r="AI110" i="4"/>
  <c r="AJ110" i="4"/>
  <c r="AF111" i="4"/>
  <c r="AG111" i="4"/>
  <c r="AH111" i="4"/>
  <c r="AI111" i="4"/>
  <c r="AJ111" i="4"/>
  <c r="AF112" i="4"/>
  <c r="AG112" i="4"/>
  <c r="AH112" i="4"/>
  <c r="AI112" i="4"/>
  <c r="AJ112" i="4"/>
  <c r="AF113" i="4"/>
  <c r="AG113" i="4"/>
  <c r="AH113" i="4"/>
  <c r="AI113" i="4"/>
  <c r="AJ113" i="4"/>
  <c r="AF114" i="4"/>
  <c r="AG114" i="4"/>
  <c r="AH114" i="4"/>
  <c r="AI114" i="4"/>
  <c r="AJ114" i="4"/>
  <c r="AF115" i="4"/>
  <c r="AG115" i="4"/>
  <c r="AH115" i="4"/>
  <c r="AI115" i="4"/>
  <c r="AJ115" i="4"/>
  <c r="AF116" i="4"/>
  <c r="AG116" i="4"/>
  <c r="AH116" i="4"/>
  <c r="AI116" i="4"/>
  <c r="AJ116" i="4"/>
  <c r="AF117" i="4"/>
  <c r="AG117" i="4"/>
  <c r="AH117" i="4"/>
  <c r="AI117" i="4"/>
  <c r="AJ117" i="4"/>
  <c r="AF118" i="4"/>
  <c r="AG118" i="4"/>
  <c r="AH118" i="4"/>
  <c r="AI118" i="4"/>
  <c r="AJ118" i="4"/>
  <c r="AF119" i="4"/>
  <c r="AG119" i="4"/>
  <c r="AH119" i="4"/>
  <c r="AI119" i="4"/>
  <c r="AJ119" i="4"/>
  <c r="AF120" i="4"/>
  <c r="AG120" i="4"/>
  <c r="AH120" i="4"/>
  <c r="AI120" i="4"/>
  <c r="AJ120" i="4"/>
  <c r="AF121" i="4"/>
  <c r="AG121" i="4"/>
  <c r="AH121" i="4"/>
  <c r="AI121" i="4"/>
  <c r="AJ121" i="4"/>
  <c r="AF122" i="4"/>
  <c r="AG122" i="4"/>
  <c r="AH122" i="4"/>
  <c r="AI122" i="4"/>
  <c r="AJ122" i="4"/>
  <c r="AF123" i="4"/>
  <c r="AG123" i="4"/>
  <c r="AH123" i="4"/>
  <c r="AI123" i="4"/>
  <c r="AJ123" i="4"/>
  <c r="AF124" i="4"/>
  <c r="AG124" i="4"/>
  <c r="AH124" i="4"/>
  <c r="AI124" i="4"/>
  <c r="AJ124" i="4"/>
  <c r="AF125" i="4"/>
  <c r="AG125" i="4"/>
  <c r="AH125" i="4"/>
  <c r="AI125" i="4"/>
  <c r="AJ125" i="4"/>
  <c r="AF126" i="4"/>
  <c r="AG126" i="4"/>
  <c r="AH126" i="4"/>
  <c r="AI126" i="4"/>
  <c r="AJ126" i="4"/>
  <c r="AF127" i="4"/>
  <c r="AG127" i="4"/>
  <c r="AH127" i="4"/>
  <c r="AI127" i="4"/>
  <c r="AJ127" i="4"/>
  <c r="AF128" i="4"/>
  <c r="AG128" i="4"/>
  <c r="AH128" i="4"/>
  <c r="AI128" i="4"/>
  <c r="AJ128" i="4"/>
  <c r="AF129" i="4"/>
  <c r="AG129" i="4"/>
  <c r="AH129" i="4"/>
  <c r="AI129" i="4"/>
  <c r="AJ129" i="4"/>
  <c r="AF130" i="4"/>
  <c r="AG130" i="4"/>
  <c r="AH130" i="4"/>
  <c r="AI130" i="4"/>
  <c r="AJ130" i="4"/>
  <c r="AF131" i="4"/>
  <c r="AG131" i="4"/>
  <c r="AH131" i="4"/>
  <c r="AI131" i="4"/>
  <c r="AJ131" i="4"/>
  <c r="AF132" i="4"/>
  <c r="AG132" i="4"/>
  <c r="AH132" i="4"/>
  <c r="AI132" i="4"/>
  <c r="AJ132" i="4"/>
  <c r="AF133" i="4"/>
  <c r="AG133" i="4"/>
  <c r="AH133" i="4"/>
  <c r="AI133" i="4"/>
  <c r="AJ133" i="4"/>
  <c r="AF134" i="4"/>
  <c r="AG134" i="4"/>
  <c r="AH134" i="4"/>
  <c r="AI134" i="4"/>
  <c r="AJ134" i="4"/>
  <c r="AF135" i="4"/>
  <c r="AG135" i="4"/>
  <c r="AH135" i="4"/>
  <c r="AI135" i="4"/>
  <c r="AJ135" i="4"/>
  <c r="AF136" i="4"/>
  <c r="AG136" i="4"/>
  <c r="AH136" i="4"/>
  <c r="AI136" i="4"/>
  <c r="AJ136" i="4"/>
  <c r="AF137" i="4"/>
  <c r="AG137" i="4"/>
  <c r="AH137" i="4"/>
  <c r="AI137" i="4"/>
  <c r="AJ137" i="4"/>
  <c r="AJ76" i="4"/>
  <c r="AI76" i="4"/>
  <c r="AH76" i="4"/>
  <c r="AG76" i="4"/>
  <c r="AF76" i="4"/>
  <c r="I107" i="1"/>
  <c r="I106" i="1"/>
  <c r="I105" i="1"/>
  <c r="I104" i="1"/>
  <c r="I103" i="1"/>
  <c r="I102" i="1"/>
  <c r="I101" i="1"/>
  <c r="I100" i="1"/>
  <c r="L97" i="1"/>
  <c r="L98" i="1"/>
  <c r="L99" i="1"/>
  <c r="L100" i="1"/>
  <c r="L101" i="1"/>
  <c r="L102" i="1"/>
  <c r="L103" i="1"/>
  <c r="L104" i="1"/>
  <c r="L105" i="1"/>
  <c r="L106" i="1"/>
  <c r="L107" i="1"/>
  <c r="I99" i="1"/>
  <c r="I98" i="1"/>
  <c r="I97" i="1"/>
  <c r="L96" i="1"/>
  <c r="I96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11" i="1"/>
  <c r="F92" i="1" l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12" i="1"/>
  <c r="F111" i="1"/>
  <c r="M27" i="4"/>
  <c r="M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B65" i="4"/>
  <c r="G65" i="4" s="1"/>
  <c r="C65" i="4"/>
  <c r="D65" i="4"/>
  <c r="I65" i="4" s="1"/>
  <c r="E65" i="4"/>
  <c r="J65" i="4" s="1"/>
  <c r="F65" i="4"/>
  <c r="K65" i="4" s="1"/>
  <c r="H65" i="4"/>
  <c r="P65" i="4"/>
  <c r="Q65" i="4"/>
  <c r="R65" i="4"/>
  <c r="S65" i="4"/>
  <c r="T65" i="4"/>
  <c r="U65" i="4"/>
  <c r="V65" i="4"/>
  <c r="W65" i="4"/>
  <c r="X65" i="4"/>
  <c r="Y65" i="4"/>
  <c r="Z65" i="4"/>
  <c r="AF65" i="4"/>
  <c r="AG65" i="4"/>
  <c r="AL65" i="4" s="1"/>
  <c r="AH65" i="4"/>
  <c r="AI65" i="4"/>
  <c r="AN65" i="4" s="1"/>
  <c r="AJ65" i="4"/>
  <c r="AK65" i="4"/>
  <c r="AM65" i="4"/>
  <c r="AO65" i="4"/>
  <c r="AS65" i="4"/>
  <c r="AT65" i="4"/>
  <c r="AU65" i="4"/>
  <c r="AV65" i="4"/>
  <c r="AW65" i="4"/>
  <c r="AX65" i="4"/>
  <c r="AY65" i="4"/>
  <c r="AZ65" i="4"/>
  <c r="BA65" i="4"/>
  <c r="BB65" i="4"/>
  <c r="BC65" i="4"/>
  <c r="B66" i="4"/>
  <c r="G66" i="4" s="1"/>
  <c r="L66" i="4" s="1"/>
  <c r="C66" i="4"/>
  <c r="D66" i="4"/>
  <c r="I66" i="4" s="1"/>
  <c r="E66" i="4"/>
  <c r="F66" i="4"/>
  <c r="K66" i="4" s="1"/>
  <c r="H66" i="4"/>
  <c r="J66" i="4"/>
  <c r="P66" i="4"/>
  <c r="Q66" i="4"/>
  <c r="R66" i="4"/>
  <c r="S66" i="4"/>
  <c r="T66" i="4"/>
  <c r="U66" i="4"/>
  <c r="V66" i="4"/>
  <c r="W66" i="4"/>
  <c r="X66" i="4"/>
  <c r="Y66" i="4"/>
  <c r="Z66" i="4"/>
  <c r="AF66" i="4"/>
  <c r="AG66" i="4"/>
  <c r="AL66" i="4" s="1"/>
  <c r="AH66" i="4"/>
  <c r="AI66" i="4"/>
  <c r="AN66" i="4" s="1"/>
  <c r="AJ66" i="4"/>
  <c r="AK66" i="4"/>
  <c r="AM66" i="4"/>
  <c r="AO66" i="4"/>
  <c r="AS66" i="4"/>
  <c r="AT66" i="4"/>
  <c r="AU66" i="4"/>
  <c r="AV66" i="4"/>
  <c r="AW66" i="4"/>
  <c r="AX66" i="4"/>
  <c r="AY66" i="4"/>
  <c r="AZ66" i="4"/>
  <c r="BA66" i="4"/>
  <c r="BB66" i="4"/>
  <c r="BC66" i="4"/>
  <c r="B67" i="4"/>
  <c r="G67" i="4" s="1"/>
  <c r="C67" i="4"/>
  <c r="D67" i="4"/>
  <c r="I67" i="4" s="1"/>
  <c r="E67" i="4"/>
  <c r="F67" i="4"/>
  <c r="K67" i="4" s="1"/>
  <c r="H67" i="4"/>
  <c r="J67" i="4"/>
  <c r="P67" i="4"/>
  <c r="Q67" i="4"/>
  <c r="R67" i="4"/>
  <c r="S67" i="4"/>
  <c r="T67" i="4"/>
  <c r="U67" i="4"/>
  <c r="V67" i="4"/>
  <c r="W67" i="4"/>
  <c r="X67" i="4"/>
  <c r="Y67" i="4"/>
  <c r="Z67" i="4"/>
  <c r="AF67" i="4"/>
  <c r="AK67" i="4" s="1"/>
  <c r="AG67" i="4"/>
  <c r="AL67" i="4" s="1"/>
  <c r="AH67" i="4"/>
  <c r="AI67" i="4"/>
  <c r="AN67" i="4" s="1"/>
  <c r="AJ67" i="4"/>
  <c r="AO67" i="4" s="1"/>
  <c r="AM67" i="4"/>
  <c r="AS67" i="4"/>
  <c r="AT67" i="4"/>
  <c r="AU67" i="4"/>
  <c r="AV67" i="4"/>
  <c r="AW67" i="4"/>
  <c r="AX67" i="4"/>
  <c r="AY67" i="4"/>
  <c r="AZ67" i="4"/>
  <c r="BA67" i="4"/>
  <c r="BB67" i="4"/>
  <c r="BC67" i="4"/>
  <c r="B68" i="4"/>
  <c r="G68" i="4" s="1"/>
  <c r="C68" i="4"/>
  <c r="D68" i="4"/>
  <c r="I68" i="4" s="1"/>
  <c r="E68" i="4"/>
  <c r="J68" i="4" s="1"/>
  <c r="L68" i="4" s="1"/>
  <c r="F68" i="4"/>
  <c r="K68" i="4" s="1"/>
  <c r="H68" i="4"/>
  <c r="P68" i="4"/>
  <c r="Q68" i="4"/>
  <c r="R68" i="4"/>
  <c r="S68" i="4"/>
  <c r="T68" i="4"/>
  <c r="U68" i="4"/>
  <c r="V68" i="4"/>
  <c r="W68" i="4"/>
  <c r="X68" i="4"/>
  <c r="Y68" i="4"/>
  <c r="Z68" i="4"/>
  <c r="AF68" i="4"/>
  <c r="AK68" i="4" s="1"/>
  <c r="AG68" i="4"/>
  <c r="AL68" i="4" s="1"/>
  <c r="AH68" i="4"/>
  <c r="AI68" i="4"/>
  <c r="AN68" i="4" s="1"/>
  <c r="AJ68" i="4"/>
  <c r="AO68" i="4" s="1"/>
  <c r="AM68" i="4"/>
  <c r="AS68" i="4"/>
  <c r="AT68" i="4"/>
  <c r="AU68" i="4"/>
  <c r="AV68" i="4"/>
  <c r="AW68" i="4"/>
  <c r="AX68" i="4"/>
  <c r="AY68" i="4"/>
  <c r="AZ68" i="4"/>
  <c r="BA68" i="4"/>
  <c r="BB68" i="4"/>
  <c r="BC68" i="4"/>
  <c r="B69" i="4"/>
  <c r="G69" i="4" s="1"/>
  <c r="C69" i="4"/>
  <c r="D69" i="4"/>
  <c r="I69" i="4" s="1"/>
  <c r="E69" i="4"/>
  <c r="J69" i="4" s="1"/>
  <c r="F69" i="4"/>
  <c r="K69" i="4" s="1"/>
  <c r="H69" i="4"/>
  <c r="P69" i="4"/>
  <c r="Q69" i="4"/>
  <c r="R69" i="4"/>
  <c r="S69" i="4"/>
  <c r="T69" i="4"/>
  <c r="U69" i="4"/>
  <c r="V69" i="4"/>
  <c r="W69" i="4"/>
  <c r="X69" i="4"/>
  <c r="Y69" i="4"/>
  <c r="Z69" i="4"/>
  <c r="AF69" i="4"/>
  <c r="AG69" i="4"/>
  <c r="AL69" i="4" s="1"/>
  <c r="AH69" i="4"/>
  <c r="AI69" i="4"/>
  <c r="AN69" i="4" s="1"/>
  <c r="AJ69" i="4"/>
  <c r="AK69" i="4"/>
  <c r="AM69" i="4"/>
  <c r="AO69" i="4"/>
  <c r="AS69" i="4"/>
  <c r="AT69" i="4"/>
  <c r="AU69" i="4"/>
  <c r="AV69" i="4"/>
  <c r="AW69" i="4"/>
  <c r="AX69" i="4"/>
  <c r="AY69" i="4"/>
  <c r="AZ69" i="4"/>
  <c r="BA69" i="4"/>
  <c r="BB69" i="4"/>
  <c r="BC69" i="4"/>
  <c r="B70" i="4"/>
  <c r="G70" i="4" s="1"/>
  <c r="L70" i="4" s="1"/>
  <c r="C70" i="4"/>
  <c r="D70" i="4"/>
  <c r="I70" i="4" s="1"/>
  <c r="E70" i="4"/>
  <c r="F70" i="4"/>
  <c r="K70" i="4" s="1"/>
  <c r="H70" i="4"/>
  <c r="J70" i="4"/>
  <c r="P70" i="4"/>
  <c r="Q70" i="4"/>
  <c r="R70" i="4"/>
  <c r="S70" i="4"/>
  <c r="T70" i="4"/>
  <c r="U70" i="4"/>
  <c r="V70" i="4"/>
  <c r="W70" i="4"/>
  <c r="X70" i="4"/>
  <c r="Y70" i="4"/>
  <c r="Z70" i="4"/>
  <c r="AF70" i="4"/>
  <c r="AG70" i="4"/>
  <c r="AL70" i="4" s="1"/>
  <c r="AH70" i="4"/>
  <c r="AI70" i="4"/>
  <c r="AN70" i="4" s="1"/>
  <c r="AJ70" i="4"/>
  <c r="AK70" i="4"/>
  <c r="AM70" i="4"/>
  <c r="AO70" i="4"/>
  <c r="AS70" i="4"/>
  <c r="AT70" i="4"/>
  <c r="AU70" i="4"/>
  <c r="AV70" i="4"/>
  <c r="AW70" i="4"/>
  <c r="AX70" i="4"/>
  <c r="AY70" i="4"/>
  <c r="AZ70" i="4"/>
  <c r="BA70" i="4"/>
  <c r="BB70" i="4"/>
  <c r="BC70" i="4"/>
  <c r="B71" i="4"/>
  <c r="G71" i="4" s="1"/>
  <c r="C71" i="4"/>
  <c r="D71" i="4"/>
  <c r="I71" i="4" s="1"/>
  <c r="E71" i="4"/>
  <c r="J71" i="4" s="1"/>
  <c r="F71" i="4"/>
  <c r="K71" i="4" s="1"/>
  <c r="H71" i="4"/>
  <c r="P71" i="4"/>
  <c r="Q71" i="4"/>
  <c r="R71" i="4"/>
  <c r="S71" i="4"/>
  <c r="T71" i="4"/>
  <c r="U71" i="4"/>
  <c r="V71" i="4"/>
  <c r="W71" i="4"/>
  <c r="X71" i="4"/>
  <c r="Y71" i="4"/>
  <c r="Z71" i="4"/>
  <c r="AF71" i="4"/>
  <c r="AK71" i="4" s="1"/>
  <c r="AG71" i="4"/>
  <c r="AL71" i="4" s="1"/>
  <c r="AH71" i="4"/>
  <c r="AM71" i="4" s="1"/>
  <c r="AI71" i="4"/>
  <c r="AN71" i="4" s="1"/>
  <c r="AJ71" i="4"/>
  <c r="AO71" i="4" s="1"/>
  <c r="AS71" i="4"/>
  <c r="AT71" i="4"/>
  <c r="AU71" i="4"/>
  <c r="AV71" i="4"/>
  <c r="AW71" i="4"/>
  <c r="AX71" i="4"/>
  <c r="AY71" i="4"/>
  <c r="AZ71" i="4"/>
  <c r="BA71" i="4"/>
  <c r="BB71" i="4"/>
  <c r="BC71" i="4"/>
  <c r="B72" i="4"/>
  <c r="G72" i="4" s="1"/>
  <c r="C72" i="4"/>
  <c r="D72" i="4"/>
  <c r="I72" i="4" s="1"/>
  <c r="E72" i="4"/>
  <c r="J72" i="4" s="1"/>
  <c r="F72" i="4"/>
  <c r="K72" i="4" s="1"/>
  <c r="H72" i="4"/>
  <c r="P72" i="4"/>
  <c r="Q72" i="4"/>
  <c r="R72" i="4"/>
  <c r="S72" i="4"/>
  <c r="T72" i="4"/>
  <c r="U72" i="4"/>
  <c r="V72" i="4"/>
  <c r="W72" i="4"/>
  <c r="X72" i="4"/>
  <c r="Y72" i="4"/>
  <c r="Z72" i="4"/>
  <c r="AF72" i="4"/>
  <c r="AK72" i="4" s="1"/>
  <c r="AG72" i="4"/>
  <c r="AL72" i="4" s="1"/>
  <c r="AH72" i="4"/>
  <c r="AM72" i="4" s="1"/>
  <c r="AI72" i="4"/>
  <c r="AN72" i="4" s="1"/>
  <c r="AJ72" i="4"/>
  <c r="AO72" i="4" s="1"/>
  <c r="AS72" i="4"/>
  <c r="AT72" i="4"/>
  <c r="AU72" i="4"/>
  <c r="AV72" i="4"/>
  <c r="AW72" i="4"/>
  <c r="AX72" i="4"/>
  <c r="AY72" i="4"/>
  <c r="AZ72" i="4"/>
  <c r="BA72" i="4"/>
  <c r="BB72" i="4"/>
  <c r="BC72" i="4"/>
  <c r="B73" i="4"/>
  <c r="G73" i="4" s="1"/>
  <c r="C73" i="4"/>
  <c r="D73" i="4"/>
  <c r="I73" i="4" s="1"/>
  <c r="E73" i="4"/>
  <c r="J73" i="4" s="1"/>
  <c r="F73" i="4"/>
  <c r="K73" i="4" s="1"/>
  <c r="H73" i="4"/>
  <c r="P73" i="4"/>
  <c r="Q73" i="4"/>
  <c r="R73" i="4"/>
  <c r="S73" i="4"/>
  <c r="T73" i="4"/>
  <c r="U73" i="4"/>
  <c r="V73" i="4"/>
  <c r="W73" i="4"/>
  <c r="X73" i="4"/>
  <c r="Y73" i="4"/>
  <c r="Z73" i="4"/>
  <c r="AF73" i="4"/>
  <c r="AK73" i="4" s="1"/>
  <c r="AG73" i="4"/>
  <c r="AL73" i="4" s="1"/>
  <c r="AH73" i="4"/>
  <c r="AM73" i="4" s="1"/>
  <c r="AI73" i="4"/>
  <c r="AN73" i="4" s="1"/>
  <c r="AJ73" i="4"/>
  <c r="AO73" i="4" s="1"/>
  <c r="AS73" i="4"/>
  <c r="AT73" i="4"/>
  <c r="AU73" i="4"/>
  <c r="AV73" i="4"/>
  <c r="AW73" i="4"/>
  <c r="AX73" i="4"/>
  <c r="AY73" i="4"/>
  <c r="AZ73" i="4"/>
  <c r="BA73" i="4"/>
  <c r="BB73" i="4"/>
  <c r="BC73" i="4"/>
  <c r="B74" i="4"/>
  <c r="G74" i="4" s="1"/>
  <c r="C74" i="4"/>
  <c r="D74" i="4"/>
  <c r="I74" i="4" s="1"/>
  <c r="E74" i="4"/>
  <c r="F74" i="4"/>
  <c r="K74" i="4" s="1"/>
  <c r="H74" i="4"/>
  <c r="J74" i="4"/>
  <c r="L74" i="4" s="1"/>
  <c r="P74" i="4"/>
  <c r="Q74" i="4"/>
  <c r="R74" i="4"/>
  <c r="S74" i="4"/>
  <c r="T74" i="4"/>
  <c r="U74" i="4"/>
  <c r="V74" i="4"/>
  <c r="W74" i="4"/>
  <c r="X74" i="4"/>
  <c r="Y74" i="4"/>
  <c r="Z74" i="4"/>
  <c r="AF74" i="4"/>
  <c r="AK74" i="4" s="1"/>
  <c r="AG74" i="4"/>
  <c r="AL74" i="4" s="1"/>
  <c r="AH74" i="4"/>
  <c r="AM74" i="4" s="1"/>
  <c r="AI74" i="4"/>
  <c r="AN74" i="4" s="1"/>
  <c r="AJ74" i="4"/>
  <c r="AO74" i="4" s="1"/>
  <c r="AS74" i="4"/>
  <c r="AT74" i="4"/>
  <c r="AU74" i="4"/>
  <c r="AV74" i="4"/>
  <c r="AW74" i="4"/>
  <c r="AX74" i="4"/>
  <c r="AY74" i="4"/>
  <c r="AZ74" i="4"/>
  <c r="BA74" i="4"/>
  <c r="BB74" i="4"/>
  <c r="BC74" i="4"/>
  <c r="B75" i="4"/>
  <c r="G75" i="4" s="1"/>
  <c r="C75" i="4"/>
  <c r="D75" i="4"/>
  <c r="I75" i="4" s="1"/>
  <c r="E75" i="4"/>
  <c r="F75" i="4"/>
  <c r="K75" i="4" s="1"/>
  <c r="H75" i="4"/>
  <c r="J75" i="4"/>
  <c r="P75" i="4"/>
  <c r="Q75" i="4"/>
  <c r="R75" i="4"/>
  <c r="S75" i="4"/>
  <c r="T75" i="4"/>
  <c r="U75" i="4"/>
  <c r="V75" i="4"/>
  <c r="W75" i="4"/>
  <c r="X75" i="4"/>
  <c r="Y75" i="4"/>
  <c r="Z75" i="4"/>
  <c r="AF75" i="4"/>
  <c r="AK75" i="4" s="1"/>
  <c r="AG75" i="4"/>
  <c r="AL75" i="4" s="1"/>
  <c r="AH75" i="4"/>
  <c r="AI75" i="4"/>
  <c r="AN75" i="4" s="1"/>
  <c r="AJ75" i="4"/>
  <c r="AO75" i="4" s="1"/>
  <c r="AM75" i="4"/>
  <c r="AS75" i="4"/>
  <c r="AT75" i="4"/>
  <c r="AU75" i="4"/>
  <c r="AV75" i="4"/>
  <c r="AW75" i="4"/>
  <c r="AX75" i="4"/>
  <c r="AY75" i="4"/>
  <c r="AZ75" i="4"/>
  <c r="BA75" i="4"/>
  <c r="BB75" i="4"/>
  <c r="BC75" i="4"/>
  <c r="B76" i="4"/>
  <c r="G76" i="4" s="1"/>
  <c r="C76" i="4"/>
  <c r="D76" i="4"/>
  <c r="I76" i="4" s="1"/>
  <c r="E76" i="4"/>
  <c r="F76" i="4"/>
  <c r="K76" i="4" s="1"/>
  <c r="H76" i="4"/>
  <c r="J76" i="4"/>
  <c r="L76" i="4"/>
  <c r="P76" i="4"/>
  <c r="Q76" i="4"/>
  <c r="R76" i="4"/>
  <c r="S76" i="4"/>
  <c r="T76" i="4"/>
  <c r="U76" i="4"/>
  <c r="V76" i="4"/>
  <c r="W76" i="4"/>
  <c r="X76" i="4"/>
  <c r="Y76" i="4"/>
  <c r="Z76" i="4"/>
  <c r="AL76" i="4"/>
  <c r="AN76" i="4"/>
  <c r="AK76" i="4"/>
  <c r="AM76" i="4"/>
  <c r="AO76" i="4"/>
  <c r="AS76" i="4"/>
  <c r="AT76" i="4"/>
  <c r="AU76" i="4"/>
  <c r="AV76" i="4"/>
  <c r="AW76" i="4"/>
  <c r="AX76" i="4"/>
  <c r="AY76" i="4"/>
  <c r="AZ76" i="4"/>
  <c r="BA76" i="4"/>
  <c r="BB76" i="4"/>
  <c r="BC76" i="4"/>
  <c r="B77" i="4"/>
  <c r="G77" i="4" s="1"/>
  <c r="C77" i="4"/>
  <c r="D77" i="4"/>
  <c r="E77" i="4"/>
  <c r="F77" i="4"/>
  <c r="H77" i="4"/>
  <c r="I77" i="4"/>
  <c r="J77" i="4"/>
  <c r="K77" i="4"/>
  <c r="P77" i="4"/>
  <c r="Q77" i="4"/>
  <c r="R77" i="4"/>
  <c r="S77" i="4"/>
  <c r="T77" i="4"/>
  <c r="U77" i="4"/>
  <c r="V77" i="4"/>
  <c r="W77" i="4"/>
  <c r="X77" i="4"/>
  <c r="Y77" i="4"/>
  <c r="Z77" i="4"/>
  <c r="AK77" i="4"/>
  <c r="AP77" i="4" s="1"/>
  <c r="L112" i="1" s="1"/>
  <c r="AM77" i="4"/>
  <c r="AO77" i="4"/>
  <c r="AL77" i="4"/>
  <c r="AN77" i="4"/>
  <c r="AS77" i="4"/>
  <c r="AT77" i="4"/>
  <c r="AU77" i="4"/>
  <c r="AV77" i="4"/>
  <c r="AW77" i="4"/>
  <c r="AX77" i="4"/>
  <c r="AY77" i="4"/>
  <c r="AZ77" i="4"/>
  <c r="BA77" i="4"/>
  <c r="BB77" i="4"/>
  <c r="BC77" i="4"/>
  <c r="B78" i="4"/>
  <c r="C78" i="4"/>
  <c r="H78" i="4" s="1"/>
  <c r="D78" i="4"/>
  <c r="E78" i="4"/>
  <c r="J78" i="4" s="1"/>
  <c r="F78" i="4"/>
  <c r="G78" i="4"/>
  <c r="I78" i="4"/>
  <c r="K78" i="4"/>
  <c r="P78" i="4"/>
  <c r="Q78" i="4"/>
  <c r="R78" i="4"/>
  <c r="S78" i="4"/>
  <c r="T78" i="4"/>
  <c r="U78" i="4"/>
  <c r="V78" i="4"/>
  <c r="W78" i="4"/>
  <c r="X78" i="4"/>
  <c r="Y78" i="4"/>
  <c r="Z78" i="4"/>
  <c r="AK78" i="4"/>
  <c r="AM78" i="4"/>
  <c r="AO78" i="4"/>
  <c r="AL78" i="4"/>
  <c r="AN78" i="4"/>
  <c r="AS78" i="4"/>
  <c r="AT78" i="4"/>
  <c r="AU78" i="4"/>
  <c r="AV78" i="4"/>
  <c r="AW78" i="4"/>
  <c r="AX78" i="4"/>
  <c r="AY78" i="4"/>
  <c r="AZ78" i="4"/>
  <c r="BA78" i="4"/>
  <c r="BB78" i="4"/>
  <c r="BC78" i="4"/>
  <c r="B79" i="4"/>
  <c r="C79" i="4"/>
  <c r="H79" i="4" s="1"/>
  <c r="D79" i="4"/>
  <c r="E79" i="4"/>
  <c r="J79" i="4" s="1"/>
  <c r="F79" i="4"/>
  <c r="G79" i="4"/>
  <c r="I79" i="4"/>
  <c r="K79" i="4"/>
  <c r="P79" i="4"/>
  <c r="Q79" i="4"/>
  <c r="R79" i="4"/>
  <c r="S79" i="4"/>
  <c r="T79" i="4"/>
  <c r="U79" i="4"/>
  <c r="V79" i="4"/>
  <c r="W79" i="4"/>
  <c r="X79" i="4"/>
  <c r="Y79" i="4"/>
  <c r="Z79" i="4"/>
  <c r="AK79" i="4"/>
  <c r="AM79" i="4"/>
  <c r="AO79" i="4"/>
  <c r="AL79" i="4"/>
  <c r="AN79" i="4"/>
  <c r="AS79" i="4"/>
  <c r="AT79" i="4"/>
  <c r="AU79" i="4"/>
  <c r="AV79" i="4"/>
  <c r="AW79" i="4"/>
  <c r="AX79" i="4"/>
  <c r="AY79" i="4"/>
  <c r="AZ79" i="4"/>
  <c r="BA79" i="4"/>
  <c r="BB79" i="4"/>
  <c r="BC79" i="4"/>
  <c r="B80" i="4"/>
  <c r="G80" i="4" s="1"/>
  <c r="C80" i="4"/>
  <c r="H80" i="4" s="1"/>
  <c r="D80" i="4"/>
  <c r="I80" i="4" s="1"/>
  <c r="E80" i="4"/>
  <c r="J80" i="4" s="1"/>
  <c r="F80" i="4"/>
  <c r="K80" i="4" s="1"/>
  <c r="P80" i="4"/>
  <c r="Q80" i="4"/>
  <c r="R80" i="4"/>
  <c r="S80" i="4"/>
  <c r="T80" i="4"/>
  <c r="U80" i="4"/>
  <c r="V80" i="4"/>
  <c r="W80" i="4"/>
  <c r="X80" i="4"/>
  <c r="Y80" i="4"/>
  <c r="Z80" i="4"/>
  <c r="AK80" i="4"/>
  <c r="AM80" i="4"/>
  <c r="AN80" i="4"/>
  <c r="AO80" i="4"/>
  <c r="AL80" i="4"/>
  <c r="AS80" i="4"/>
  <c r="AT80" i="4"/>
  <c r="AU80" i="4"/>
  <c r="AV80" i="4"/>
  <c r="AW80" i="4"/>
  <c r="AX80" i="4"/>
  <c r="AY80" i="4"/>
  <c r="AZ80" i="4"/>
  <c r="BA80" i="4"/>
  <c r="BB80" i="4"/>
  <c r="BC80" i="4"/>
  <c r="B81" i="4"/>
  <c r="G81" i="4" s="1"/>
  <c r="C81" i="4"/>
  <c r="H81" i="4" s="1"/>
  <c r="D81" i="4"/>
  <c r="E81" i="4"/>
  <c r="J81" i="4" s="1"/>
  <c r="F81" i="4"/>
  <c r="K81" i="4" s="1"/>
  <c r="I81" i="4"/>
  <c r="P81" i="4"/>
  <c r="Q81" i="4"/>
  <c r="R81" i="4"/>
  <c r="S81" i="4"/>
  <c r="T81" i="4"/>
  <c r="U81" i="4"/>
  <c r="V81" i="4"/>
  <c r="W81" i="4"/>
  <c r="X81" i="4"/>
  <c r="Y81" i="4"/>
  <c r="Z81" i="4"/>
  <c r="AK81" i="4"/>
  <c r="AM81" i="4"/>
  <c r="AN81" i="4"/>
  <c r="AO81" i="4"/>
  <c r="AL81" i="4"/>
  <c r="AS81" i="4"/>
  <c r="AT81" i="4"/>
  <c r="AU81" i="4"/>
  <c r="AV81" i="4"/>
  <c r="AW81" i="4"/>
  <c r="AX81" i="4"/>
  <c r="AY81" i="4"/>
  <c r="AZ81" i="4"/>
  <c r="BA81" i="4"/>
  <c r="BB81" i="4"/>
  <c r="BC81" i="4"/>
  <c r="B82" i="4"/>
  <c r="C82" i="4"/>
  <c r="H82" i="4" s="1"/>
  <c r="D82" i="4"/>
  <c r="E82" i="4"/>
  <c r="J82" i="4" s="1"/>
  <c r="F82" i="4"/>
  <c r="G82" i="4"/>
  <c r="I82" i="4"/>
  <c r="K82" i="4"/>
  <c r="P82" i="4"/>
  <c r="Q82" i="4"/>
  <c r="R82" i="4"/>
  <c r="S82" i="4"/>
  <c r="T82" i="4"/>
  <c r="U82" i="4"/>
  <c r="V82" i="4"/>
  <c r="W82" i="4"/>
  <c r="X82" i="4"/>
  <c r="Y82" i="4"/>
  <c r="Z82" i="4"/>
  <c r="AK82" i="4"/>
  <c r="AM82" i="4"/>
  <c r="AO82" i="4"/>
  <c r="AL82" i="4"/>
  <c r="AN82" i="4"/>
  <c r="AS82" i="4"/>
  <c r="AT82" i="4"/>
  <c r="AU82" i="4"/>
  <c r="AV82" i="4"/>
  <c r="AW82" i="4"/>
  <c r="AX82" i="4"/>
  <c r="AY82" i="4"/>
  <c r="AZ82" i="4"/>
  <c r="BA82" i="4"/>
  <c r="BB82" i="4"/>
  <c r="BC82" i="4"/>
  <c r="B83" i="4"/>
  <c r="G83" i="4" s="1"/>
  <c r="C83" i="4"/>
  <c r="H83" i="4" s="1"/>
  <c r="D83" i="4"/>
  <c r="I83" i="4" s="1"/>
  <c r="E83" i="4"/>
  <c r="J83" i="4" s="1"/>
  <c r="F83" i="4"/>
  <c r="K83" i="4" s="1"/>
  <c r="P83" i="4"/>
  <c r="Q83" i="4"/>
  <c r="R83" i="4"/>
  <c r="S83" i="4"/>
  <c r="T83" i="4"/>
  <c r="U83" i="4"/>
  <c r="V83" i="4"/>
  <c r="W83" i="4"/>
  <c r="X83" i="4"/>
  <c r="Y83" i="4"/>
  <c r="Z83" i="4"/>
  <c r="AK83" i="4"/>
  <c r="AM83" i="4"/>
  <c r="AN83" i="4"/>
  <c r="AO83" i="4"/>
  <c r="AL83" i="4"/>
  <c r="AS83" i="4"/>
  <c r="AT83" i="4"/>
  <c r="AU83" i="4"/>
  <c r="AV83" i="4"/>
  <c r="AW83" i="4"/>
  <c r="AX83" i="4"/>
  <c r="AY83" i="4"/>
  <c r="AZ83" i="4"/>
  <c r="BA83" i="4"/>
  <c r="BB83" i="4"/>
  <c r="BC83" i="4"/>
  <c r="B84" i="4"/>
  <c r="G84" i="4" s="1"/>
  <c r="C84" i="4"/>
  <c r="H84" i="4" s="1"/>
  <c r="D84" i="4"/>
  <c r="E84" i="4"/>
  <c r="J84" i="4" s="1"/>
  <c r="F84" i="4"/>
  <c r="K84" i="4" s="1"/>
  <c r="I84" i="4"/>
  <c r="P84" i="4"/>
  <c r="Q84" i="4"/>
  <c r="R84" i="4"/>
  <c r="S84" i="4"/>
  <c r="T84" i="4"/>
  <c r="U84" i="4"/>
  <c r="V84" i="4"/>
  <c r="W84" i="4"/>
  <c r="X84" i="4"/>
  <c r="Y84" i="4"/>
  <c r="Z84" i="4"/>
  <c r="AK84" i="4"/>
  <c r="AM84" i="4"/>
  <c r="AN84" i="4"/>
  <c r="AO84" i="4"/>
  <c r="AL84" i="4"/>
  <c r="AS84" i="4"/>
  <c r="AT84" i="4"/>
  <c r="AU84" i="4"/>
  <c r="AV84" i="4"/>
  <c r="AW84" i="4"/>
  <c r="AX84" i="4"/>
  <c r="AY84" i="4"/>
  <c r="AZ84" i="4"/>
  <c r="BA84" i="4"/>
  <c r="BB84" i="4"/>
  <c r="BC84" i="4"/>
  <c r="B85" i="4"/>
  <c r="G85" i="4" s="1"/>
  <c r="C85" i="4"/>
  <c r="H85" i="4" s="1"/>
  <c r="D85" i="4"/>
  <c r="I85" i="4" s="1"/>
  <c r="E85" i="4"/>
  <c r="J85" i="4" s="1"/>
  <c r="F85" i="4"/>
  <c r="K85" i="4" s="1"/>
  <c r="P85" i="4"/>
  <c r="Q85" i="4"/>
  <c r="R85" i="4"/>
  <c r="S85" i="4"/>
  <c r="T85" i="4"/>
  <c r="U85" i="4"/>
  <c r="V85" i="4"/>
  <c r="W85" i="4"/>
  <c r="X85" i="4"/>
  <c r="Y85" i="4"/>
  <c r="Z85" i="4"/>
  <c r="AK85" i="4"/>
  <c r="AM85" i="4"/>
  <c r="AN85" i="4"/>
  <c r="AO85" i="4"/>
  <c r="AL85" i="4"/>
  <c r="AS85" i="4"/>
  <c r="AT85" i="4"/>
  <c r="AU85" i="4"/>
  <c r="AV85" i="4"/>
  <c r="AW85" i="4"/>
  <c r="AX85" i="4"/>
  <c r="AY85" i="4"/>
  <c r="AZ85" i="4"/>
  <c r="BA85" i="4"/>
  <c r="BB85" i="4"/>
  <c r="BC85" i="4"/>
  <c r="B86" i="4"/>
  <c r="G86" i="4" s="1"/>
  <c r="C86" i="4"/>
  <c r="H86" i="4" s="1"/>
  <c r="D86" i="4"/>
  <c r="I86" i="4" s="1"/>
  <c r="E86" i="4"/>
  <c r="J86" i="4" s="1"/>
  <c r="F86" i="4"/>
  <c r="K86" i="4" s="1"/>
  <c r="P86" i="4"/>
  <c r="Q86" i="4"/>
  <c r="R86" i="4"/>
  <c r="S86" i="4"/>
  <c r="T86" i="4"/>
  <c r="U86" i="4"/>
  <c r="V86" i="4"/>
  <c r="W86" i="4"/>
  <c r="X86" i="4"/>
  <c r="Y86" i="4"/>
  <c r="Z86" i="4"/>
  <c r="AK86" i="4"/>
  <c r="AM86" i="4"/>
  <c r="AN86" i="4"/>
  <c r="AO86" i="4"/>
  <c r="AL86" i="4"/>
  <c r="AS86" i="4"/>
  <c r="AT86" i="4"/>
  <c r="AU86" i="4"/>
  <c r="AV86" i="4"/>
  <c r="AW86" i="4"/>
  <c r="AX86" i="4"/>
  <c r="AY86" i="4"/>
  <c r="AZ86" i="4"/>
  <c r="BA86" i="4"/>
  <c r="BB86" i="4"/>
  <c r="BC86" i="4"/>
  <c r="B87" i="4"/>
  <c r="G87" i="4" s="1"/>
  <c r="C87" i="4"/>
  <c r="H87" i="4" s="1"/>
  <c r="D87" i="4"/>
  <c r="E87" i="4"/>
  <c r="J87" i="4" s="1"/>
  <c r="F87" i="4"/>
  <c r="K87" i="4" s="1"/>
  <c r="I87" i="4"/>
  <c r="P87" i="4"/>
  <c r="Q87" i="4"/>
  <c r="R87" i="4"/>
  <c r="S87" i="4"/>
  <c r="T87" i="4"/>
  <c r="U87" i="4"/>
  <c r="V87" i="4"/>
  <c r="W87" i="4"/>
  <c r="X87" i="4"/>
  <c r="Y87" i="4"/>
  <c r="Z87" i="4"/>
  <c r="AK87" i="4"/>
  <c r="AM87" i="4"/>
  <c r="AN87" i="4"/>
  <c r="AO87" i="4"/>
  <c r="AL87" i="4"/>
  <c r="AS87" i="4"/>
  <c r="AT87" i="4"/>
  <c r="AU87" i="4"/>
  <c r="AV87" i="4"/>
  <c r="AW87" i="4"/>
  <c r="AX87" i="4"/>
  <c r="AY87" i="4"/>
  <c r="AZ87" i="4"/>
  <c r="BA87" i="4"/>
  <c r="BB87" i="4"/>
  <c r="BC87" i="4"/>
  <c r="B88" i="4"/>
  <c r="C88" i="4"/>
  <c r="H88" i="4" s="1"/>
  <c r="D88" i="4"/>
  <c r="E88" i="4"/>
  <c r="J88" i="4" s="1"/>
  <c r="F88" i="4"/>
  <c r="G88" i="4"/>
  <c r="I88" i="4"/>
  <c r="K88" i="4"/>
  <c r="P88" i="4"/>
  <c r="Q88" i="4"/>
  <c r="R88" i="4"/>
  <c r="S88" i="4"/>
  <c r="T88" i="4"/>
  <c r="U88" i="4"/>
  <c r="V88" i="4"/>
  <c r="W88" i="4"/>
  <c r="X88" i="4"/>
  <c r="Y88" i="4"/>
  <c r="Z88" i="4"/>
  <c r="AK88" i="4"/>
  <c r="AM88" i="4"/>
  <c r="AO88" i="4"/>
  <c r="AL88" i="4"/>
  <c r="AN88" i="4"/>
  <c r="AS88" i="4"/>
  <c r="AT88" i="4"/>
  <c r="AU88" i="4"/>
  <c r="AV88" i="4"/>
  <c r="AW88" i="4"/>
  <c r="AX88" i="4"/>
  <c r="AY88" i="4"/>
  <c r="AZ88" i="4"/>
  <c r="BA88" i="4"/>
  <c r="BB88" i="4"/>
  <c r="BC88" i="4"/>
  <c r="B89" i="4"/>
  <c r="C89" i="4"/>
  <c r="H89" i="4" s="1"/>
  <c r="D89" i="4"/>
  <c r="E89" i="4"/>
  <c r="J89" i="4" s="1"/>
  <c r="F89" i="4"/>
  <c r="G89" i="4"/>
  <c r="I89" i="4"/>
  <c r="K89" i="4"/>
  <c r="P89" i="4"/>
  <c r="Q89" i="4"/>
  <c r="R89" i="4"/>
  <c r="S89" i="4"/>
  <c r="T89" i="4"/>
  <c r="U89" i="4"/>
  <c r="V89" i="4"/>
  <c r="W89" i="4"/>
  <c r="X89" i="4"/>
  <c r="Y89" i="4"/>
  <c r="Z89" i="4"/>
  <c r="AK89" i="4"/>
  <c r="AM89" i="4"/>
  <c r="AO89" i="4"/>
  <c r="AL89" i="4"/>
  <c r="AN89" i="4"/>
  <c r="AP89" i="4"/>
  <c r="L124" i="1" s="1"/>
  <c r="AS89" i="4"/>
  <c r="AT89" i="4"/>
  <c r="AU89" i="4"/>
  <c r="AV89" i="4"/>
  <c r="AW89" i="4"/>
  <c r="AX89" i="4"/>
  <c r="AY89" i="4"/>
  <c r="AZ89" i="4"/>
  <c r="BA89" i="4"/>
  <c r="BB89" i="4"/>
  <c r="BC89" i="4"/>
  <c r="B90" i="4"/>
  <c r="C90" i="4"/>
  <c r="H90" i="4" s="1"/>
  <c r="D90" i="4"/>
  <c r="E90" i="4"/>
  <c r="J90" i="4" s="1"/>
  <c r="F90" i="4"/>
  <c r="G90" i="4"/>
  <c r="I90" i="4"/>
  <c r="K90" i="4"/>
  <c r="P90" i="4"/>
  <c r="Q90" i="4"/>
  <c r="R90" i="4"/>
  <c r="S90" i="4"/>
  <c r="T90" i="4"/>
  <c r="U90" i="4"/>
  <c r="V90" i="4"/>
  <c r="W90" i="4"/>
  <c r="X90" i="4"/>
  <c r="Y90" i="4"/>
  <c r="Z90" i="4"/>
  <c r="AK90" i="4"/>
  <c r="AM90" i="4"/>
  <c r="AO90" i="4"/>
  <c r="AL90" i="4"/>
  <c r="AN90" i="4"/>
  <c r="AS90" i="4"/>
  <c r="AT90" i="4"/>
  <c r="AU90" i="4"/>
  <c r="AV90" i="4"/>
  <c r="AW90" i="4"/>
  <c r="AX90" i="4"/>
  <c r="AY90" i="4"/>
  <c r="AZ90" i="4"/>
  <c r="BA90" i="4"/>
  <c r="BB90" i="4"/>
  <c r="BC90" i="4"/>
  <c r="B91" i="4"/>
  <c r="C91" i="4"/>
  <c r="H91" i="4" s="1"/>
  <c r="D91" i="4"/>
  <c r="E91" i="4"/>
  <c r="J91" i="4" s="1"/>
  <c r="F91" i="4"/>
  <c r="G91" i="4"/>
  <c r="I91" i="4"/>
  <c r="K91" i="4"/>
  <c r="P91" i="4"/>
  <c r="Q91" i="4"/>
  <c r="R91" i="4"/>
  <c r="S91" i="4"/>
  <c r="T91" i="4"/>
  <c r="U91" i="4"/>
  <c r="V91" i="4"/>
  <c r="W91" i="4"/>
  <c r="X91" i="4"/>
  <c r="Y91" i="4"/>
  <c r="Z91" i="4"/>
  <c r="AK91" i="4"/>
  <c r="AP91" i="4" s="1"/>
  <c r="L126" i="1" s="1"/>
  <c r="AM91" i="4"/>
  <c r="AO91" i="4"/>
  <c r="AL91" i="4"/>
  <c r="AN91" i="4"/>
  <c r="AS91" i="4"/>
  <c r="AT91" i="4"/>
  <c r="AU91" i="4"/>
  <c r="AV91" i="4"/>
  <c r="AW91" i="4"/>
  <c r="AX91" i="4"/>
  <c r="AY91" i="4"/>
  <c r="AZ91" i="4"/>
  <c r="BA91" i="4"/>
  <c r="BB91" i="4"/>
  <c r="BC91" i="4"/>
  <c r="B92" i="4"/>
  <c r="C92" i="4"/>
  <c r="H92" i="4" s="1"/>
  <c r="D92" i="4"/>
  <c r="E92" i="4"/>
  <c r="J92" i="4" s="1"/>
  <c r="F92" i="4"/>
  <c r="G92" i="4"/>
  <c r="I92" i="4"/>
  <c r="K92" i="4"/>
  <c r="P92" i="4"/>
  <c r="Q92" i="4"/>
  <c r="R92" i="4"/>
  <c r="S92" i="4"/>
  <c r="T92" i="4"/>
  <c r="U92" i="4"/>
  <c r="V92" i="4"/>
  <c r="W92" i="4"/>
  <c r="X92" i="4"/>
  <c r="Y92" i="4"/>
  <c r="Z92" i="4"/>
  <c r="AK92" i="4"/>
  <c r="AM92" i="4"/>
  <c r="AO92" i="4"/>
  <c r="AL92" i="4"/>
  <c r="AN92" i="4"/>
  <c r="AS92" i="4"/>
  <c r="AT92" i="4"/>
  <c r="AU92" i="4"/>
  <c r="AV92" i="4"/>
  <c r="AW92" i="4"/>
  <c r="AX92" i="4"/>
  <c r="AY92" i="4"/>
  <c r="AZ92" i="4"/>
  <c r="BA92" i="4"/>
  <c r="BB92" i="4"/>
  <c r="BC92" i="4"/>
  <c r="B93" i="4"/>
  <c r="C93" i="4"/>
  <c r="H93" i="4" s="1"/>
  <c r="D93" i="4"/>
  <c r="E93" i="4"/>
  <c r="J93" i="4" s="1"/>
  <c r="F93" i="4"/>
  <c r="G93" i="4"/>
  <c r="I93" i="4"/>
  <c r="K93" i="4"/>
  <c r="P93" i="4"/>
  <c r="Q93" i="4"/>
  <c r="R93" i="4"/>
  <c r="S93" i="4"/>
  <c r="T93" i="4"/>
  <c r="U93" i="4"/>
  <c r="V93" i="4"/>
  <c r="W93" i="4"/>
  <c r="X93" i="4"/>
  <c r="Y93" i="4"/>
  <c r="Z93" i="4"/>
  <c r="AK93" i="4"/>
  <c r="AM93" i="4"/>
  <c r="AO93" i="4"/>
  <c r="AL93" i="4"/>
  <c r="AN93" i="4"/>
  <c r="AP93" i="4"/>
  <c r="L128" i="1" s="1"/>
  <c r="AS93" i="4"/>
  <c r="AT93" i="4"/>
  <c r="AU93" i="4"/>
  <c r="AV93" i="4"/>
  <c r="AW93" i="4"/>
  <c r="AX93" i="4"/>
  <c r="AY93" i="4"/>
  <c r="AZ93" i="4"/>
  <c r="BA93" i="4"/>
  <c r="BB93" i="4"/>
  <c r="BC93" i="4"/>
  <c r="B94" i="4"/>
  <c r="C94" i="4"/>
  <c r="H94" i="4" s="1"/>
  <c r="D94" i="4"/>
  <c r="E94" i="4"/>
  <c r="J94" i="4" s="1"/>
  <c r="F94" i="4"/>
  <c r="G94" i="4"/>
  <c r="I94" i="4"/>
  <c r="K94" i="4"/>
  <c r="P94" i="4"/>
  <c r="Q94" i="4"/>
  <c r="R94" i="4"/>
  <c r="S94" i="4"/>
  <c r="T94" i="4"/>
  <c r="U94" i="4"/>
  <c r="V94" i="4"/>
  <c r="W94" i="4"/>
  <c r="X94" i="4"/>
  <c r="Y94" i="4"/>
  <c r="Z94" i="4"/>
  <c r="AK94" i="4"/>
  <c r="AM94" i="4"/>
  <c r="AO94" i="4"/>
  <c r="AL94" i="4"/>
  <c r="AN94" i="4"/>
  <c r="AS94" i="4"/>
  <c r="AT94" i="4"/>
  <c r="AU94" i="4"/>
  <c r="AV94" i="4"/>
  <c r="AW94" i="4"/>
  <c r="AX94" i="4"/>
  <c r="AY94" i="4"/>
  <c r="AZ94" i="4"/>
  <c r="BA94" i="4"/>
  <c r="BB94" i="4"/>
  <c r="BC94" i="4"/>
  <c r="B95" i="4"/>
  <c r="C95" i="4"/>
  <c r="H95" i="4" s="1"/>
  <c r="D95" i="4"/>
  <c r="E95" i="4"/>
  <c r="J95" i="4" s="1"/>
  <c r="F95" i="4"/>
  <c r="G95" i="4"/>
  <c r="I95" i="4"/>
  <c r="K95" i="4"/>
  <c r="P95" i="4"/>
  <c r="Q95" i="4"/>
  <c r="R95" i="4"/>
  <c r="S95" i="4"/>
  <c r="T95" i="4"/>
  <c r="U95" i="4"/>
  <c r="V95" i="4"/>
  <c r="W95" i="4"/>
  <c r="X95" i="4"/>
  <c r="Y95" i="4"/>
  <c r="Z95" i="4"/>
  <c r="AK95" i="4"/>
  <c r="AP95" i="4" s="1"/>
  <c r="L130" i="1" s="1"/>
  <c r="AM95" i="4"/>
  <c r="AO95" i="4"/>
  <c r="AL95" i="4"/>
  <c r="AN95" i="4"/>
  <c r="AS95" i="4"/>
  <c r="AT95" i="4"/>
  <c r="AU95" i="4"/>
  <c r="AV95" i="4"/>
  <c r="AW95" i="4"/>
  <c r="AX95" i="4"/>
  <c r="AY95" i="4"/>
  <c r="AZ95" i="4"/>
  <c r="BA95" i="4"/>
  <c r="BB95" i="4"/>
  <c r="BC95" i="4"/>
  <c r="B96" i="4"/>
  <c r="C96" i="4"/>
  <c r="H96" i="4" s="1"/>
  <c r="D96" i="4"/>
  <c r="E96" i="4"/>
  <c r="J96" i="4" s="1"/>
  <c r="F96" i="4"/>
  <c r="G96" i="4"/>
  <c r="I96" i="4"/>
  <c r="K96" i="4"/>
  <c r="P96" i="4"/>
  <c r="Q96" i="4"/>
  <c r="R96" i="4"/>
  <c r="S96" i="4"/>
  <c r="T96" i="4"/>
  <c r="U96" i="4"/>
  <c r="V96" i="4"/>
  <c r="W96" i="4"/>
  <c r="X96" i="4"/>
  <c r="Y96" i="4"/>
  <c r="Z96" i="4"/>
  <c r="AK96" i="4"/>
  <c r="AM96" i="4"/>
  <c r="AO96" i="4"/>
  <c r="AL96" i="4"/>
  <c r="AN96" i="4"/>
  <c r="AS96" i="4"/>
  <c r="AT96" i="4"/>
  <c r="AU96" i="4"/>
  <c r="AV96" i="4"/>
  <c r="AW96" i="4"/>
  <c r="AX96" i="4"/>
  <c r="AY96" i="4"/>
  <c r="AZ96" i="4"/>
  <c r="BA96" i="4"/>
  <c r="BB96" i="4"/>
  <c r="BC96" i="4"/>
  <c r="B97" i="4"/>
  <c r="C97" i="4"/>
  <c r="H97" i="4" s="1"/>
  <c r="D97" i="4"/>
  <c r="E97" i="4"/>
  <c r="J97" i="4" s="1"/>
  <c r="F97" i="4"/>
  <c r="G97" i="4"/>
  <c r="I97" i="4"/>
  <c r="K97" i="4"/>
  <c r="P97" i="4"/>
  <c r="Q97" i="4"/>
  <c r="R97" i="4"/>
  <c r="S97" i="4"/>
  <c r="T97" i="4"/>
  <c r="U97" i="4"/>
  <c r="V97" i="4"/>
  <c r="W97" i="4"/>
  <c r="X97" i="4"/>
  <c r="Y97" i="4"/>
  <c r="Z97" i="4"/>
  <c r="AK97" i="4"/>
  <c r="AM97" i="4"/>
  <c r="AO97" i="4"/>
  <c r="AL97" i="4"/>
  <c r="AN97" i="4"/>
  <c r="AP97" i="4"/>
  <c r="L132" i="1" s="1"/>
  <c r="AS97" i="4"/>
  <c r="AT97" i="4"/>
  <c r="AU97" i="4"/>
  <c r="AV97" i="4"/>
  <c r="AW97" i="4"/>
  <c r="AX97" i="4"/>
  <c r="AY97" i="4"/>
  <c r="AZ97" i="4"/>
  <c r="BA97" i="4"/>
  <c r="BB97" i="4"/>
  <c r="BC97" i="4"/>
  <c r="B98" i="4"/>
  <c r="C98" i="4"/>
  <c r="H98" i="4" s="1"/>
  <c r="D98" i="4"/>
  <c r="E98" i="4"/>
  <c r="J98" i="4" s="1"/>
  <c r="F98" i="4"/>
  <c r="G98" i="4"/>
  <c r="I98" i="4"/>
  <c r="K98" i="4"/>
  <c r="P98" i="4"/>
  <c r="Q98" i="4"/>
  <c r="R98" i="4"/>
  <c r="S98" i="4"/>
  <c r="T98" i="4"/>
  <c r="U98" i="4"/>
  <c r="V98" i="4"/>
  <c r="W98" i="4"/>
  <c r="X98" i="4"/>
  <c r="Y98" i="4"/>
  <c r="Z98" i="4"/>
  <c r="AK98" i="4"/>
  <c r="AM98" i="4"/>
  <c r="AO98" i="4"/>
  <c r="AL98" i="4"/>
  <c r="AN98" i="4"/>
  <c r="AS98" i="4"/>
  <c r="AT98" i="4"/>
  <c r="AU98" i="4"/>
  <c r="AV98" i="4"/>
  <c r="AW98" i="4"/>
  <c r="AX98" i="4"/>
  <c r="AY98" i="4"/>
  <c r="AZ98" i="4"/>
  <c r="BA98" i="4"/>
  <c r="BB98" i="4"/>
  <c r="BC98" i="4"/>
  <c r="B99" i="4"/>
  <c r="C99" i="4"/>
  <c r="H99" i="4" s="1"/>
  <c r="D99" i="4"/>
  <c r="E99" i="4"/>
  <c r="J99" i="4" s="1"/>
  <c r="F99" i="4"/>
  <c r="G99" i="4"/>
  <c r="I99" i="4"/>
  <c r="K99" i="4"/>
  <c r="P99" i="4"/>
  <c r="Q99" i="4"/>
  <c r="R99" i="4"/>
  <c r="S99" i="4"/>
  <c r="T99" i="4"/>
  <c r="U99" i="4"/>
  <c r="V99" i="4"/>
  <c r="W99" i="4"/>
  <c r="X99" i="4"/>
  <c r="Y99" i="4"/>
  <c r="Z99" i="4"/>
  <c r="AK99" i="4"/>
  <c r="AP99" i="4" s="1"/>
  <c r="L134" i="1" s="1"/>
  <c r="AM99" i="4"/>
  <c r="AO99" i="4"/>
  <c r="AL99" i="4"/>
  <c r="AN99" i="4"/>
  <c r="AS99" i="4"/>
  <c r="AT99" i="4"/>
  <c r="AU99" i="4"/>
  <c r="AV99" i="4"/>
  <c r="AW99" i="4"/>
  <c r="AX99" i="4"/>
  <c r="AY99" i="4"/>
  <c r="AZ99" i="4"/>
  <c r="BA99" i="4"/>
  <c r="BB99" i="4"/>
  <c r="BC99" i="4"/>
  <c r="B100" i="4"/>
  <c r="C100" i="4"/>
  <c r="H100" i="4" s="1"/>
  <c r="D100" i="4"/>
  <c r="E100" i="4"/>
  <c r="J100" i="4" s="1"/>
  <c r="F100" i="4"/>
  <c r="G100" i="4"/>
  <c r="I100" i="4"/>
  <c r="K100" i="4"/>
  <c r="P100" i="4"/>
  <c r="Q100" i="4"/>
  <c r="R100" i="4"/>
  <c r="S100" i="4"/>
  <c r="T100" i="4"/>
  <c r="U100" i="4"/>
  <c r="V100" i="4"/>
  <c r="W100" i="4"/>
  <c r="X100" i="4"/>
  <c r="Y100" i="4"/>
  <c r="Z100" i="4"/>
  <c r="AK100" i="4"/>
  <c r="AM100" i="4"/>
  <c r="AO100" i="4"/>
  <c r="AL100" i="4"/>
  <c r="AN100" i="4"/>
  <c r="AS100" i="4"/>
  <c r="AT100" i="4"/>
  <c r="AU100" i="4"/>
  <c r="AV100" i="4"/>
  <c r="AW100" i="4"/>
  <c r="AX100" i="4"/>
  <c r="AY100" i="4"/>
  <c r="AZ100" i="4"/>
  <c r="BA100" i="4"/>
  <c r="BB100" i="4"/>
  <c r="BC100" i="4"/>
  <c r="B101" i="4"/>
  <c r="C101" i="4"/>
  <c r="H101" i="4" s="1"/>
  <c r="D101" i="4"/>
  <c r="E101" i="4"/>
  <c r="J101" i="4" s="1"/>
  <c r="F101" i="4"/>
  <c r="G101" i="4"/>
  <c r="I101" i="4"/>
  <c r="K101" i="4"/>
  <c r="P101" i="4"/>
  <c r="Q101" i="4"/>
  <c r="R101" i="4"/>
  <c r="S101" i="4"/>
  <c r="T101" i="4"/>
  <c r="U101" i="4"/>
  <c r="V101" i="4"/>
  <c r="W101" i="4"/>
  <c r="X101" i="4"/>
  <c r="Y101" i="4"/>
  <c r="Z101" i="4"/>
  <c r="AK101" i="4"/>
  <c r="AM101" i="4"/>
  <c r="AO101" i="4"/>
  <c r="AL101" i="4"/>
  <c r="AN101" i="4"/>
  <c r="AP101" i="4"/>
  <c r="L136" i="1" s="1"/>
  <c r="AS101" i="4"/>
  <c r="AT101" i="4"/>
  <c r="AU101" i="4"/>
  <c r="AV101" i="4"/>
  <c r="AW101" i="4"/>
  <c r="AX101" i="4"/>
  <c r="AY101" i="4"/>
  <c r="AZ101" i="4"/>
  <c r="BA101" i="4"/>
  <c r="BB101" i="4"/>
  <c r="BC101" i="4"/>
  <c r="B102" i="4"/>
  <c r="C102" i="4"/>
  <c r="H102" i="4" s="1"/>
  <c r="D102" i="4"/>
  <c r="E102" i="4"/>
  <c r="J102" i="4" s="1"/>
  <c r="F102" i="4"/>
  <c r="G102" i="4"/>
  <c r="I102" i="4"/>
  <c r="K102" i="4"/>
  <c r="P102" i="4"/>
  <c r="Q102" i="4"/>
  <c r="R102" i="4"/>
  <c r="S102" i="4"/>
  <c r="T102" i="4"/>
  <c r="U102" i="4"/>
  <c r="V102" i="4"/>
  <c r="W102" i="4"/>
  <c r="X102" i="4"/>
  <c r="Y102" i="4"/>
  <c r="Z102" i="4"/>
  <c r="AK102" i="4"/>
  <c r="AM102" i="4"/>
  <c r="AO102" i="4"/>
  <c r="AL102" i="4"/>
  <c r="AN102" i="4"/>
  <c r="AS102" i="4"/>
  <c r="AT102" i="4"/>
  <c r="AU102" i="4"/>
  <c r="AV102" i="4"/>
  <c r="AW102" i="4"/>
  <c r="AX102" i="4"/>
  <c r="AY102" i="4"/>
  <c r="AZ102" i="4"/>
  <c r="BA102" i="4"/>
  <c r="BB102" i="4"/>
  <c r="BC102" i="4"/>
  <c r="B103" i="4"/>
  <c r="C103" i="4"/>
  <c r="H103" i="4" s="1"/>
  <c r="D103" i="4"/>
  <c r="E103" i="4"/>
  <c r="J103" i="4" s="1"/>
  <c r="F103" i="4"/>
  <c r="G103" i="4"/>
  <c r="I103" i="4"/>
  <c r="K103" i="4"/>
  <c r="P103" i="4"/>
  <c r="Q103" i="4"/>
  <c r="R103" i="4"/>
  <c r="S103" i="4"/>
  <c r="T103" i="4"/>
  <c r="U103" i="4"/>
  <c r="V103" i="4"/>
  <c r="W103" i="4"/>
  <c r="X103" i="4"/>
  <c r="Y103" i="4"/>
  <c r="Z103" i="4"/>
  <c r="AK103" i="4"/>
  <c r="AP103" i="4" s="1"/>
  <c r="L138" i="1" s="1"/>
  <c r="AM103" i="4"/>
  <c r="AO103" i="4"/>
  <c r="AL103" i="4"/>
  <c r="AN103" i="4"/>
  <c r="AS103" i="4"/>
  <c r="AT103" i="4"/>
  <c r="AU103" i="4"/>
  <c r="AV103" i="4"/>
  <c r="AW103" i="4"/>
  <c r="AX103" i="4"/>
  <c r="AY103" i="4"/>
  <c r="AZ103" i="4"/>
  <c r="BA103" i="4"/>
  <c r="BB103" i="4"/>
  <c r="BC103" i="4"/>
  <c r="B104" i="4"/>
  <c r="C104" i="4"/>
  <c r="H104" i="4" s="1"/>
  <c r="D104" i="4"/>
  <c r="E104" i="4"/>
  <c r="J104" i="4" s="1"/>
  <c r="F104" i="4"/>
  <c r="G104" i="4"/>
  <c r="I104" i="4"/>
  <c r="K104" i="4"/>
  <c r="P104" i="4"/>
  <c r="Q104" i="4"/>
  <c r="R104" i="4"/>
  <c r="S104" i="4"/>
  <c r="T104" i="4"/>
  <c r="U104" i="4"/>
  <c r="V104" i="4"/>
  <c r="W104" i="4"/>
  <c r="X104" i="4"/>
  <c r="Y104" i="4"/>
  <c r="Z104" i="4"/>
  <c r="AK104" i="4"/>
  <c r="AM104" i="4"/>
  <c r="AO104" i="4"/>
  <c r="AL104" i="4"/>
  <c r="AN104" i="4"/>
  <c r="AS104" i="4"/>
  <c r="AT104" i="4"/>
  <c r="AU104" i="4"/>
  <c r="AV104" i="4"/>
  <c r="AW104" i="4"/>
  <c r="AX104" i="4"/>
  <c r="AY104" i="4"/>
  <c r="AZ104" i="4"/>
  <c r="BA104" i="4"/>
  <c r="BB104" i="4"/>
  <c r="BC104" i="4"/>
  <c r="B105" i="4"/>
  <c r="C105" i="4"/>
  <c r="H105" i="4" s="1"/>
  <c r="D105" i="4"/>
  <c r="E105" i="4"/>
  <c r="J105" i="4" s="1"/>
  <c r="F105" i="4"/>
  <c r="G105" i="4"/>
  <c r="I105" i="4"/>
  <c r="K105" i="4"/>
  <c r="P105" i="4"/>
  <c r="Q105" i="4"/>
  <c r="R105" i="4"/>
  <c r="S105" i="4"/>
  <c r="T105" i="4"/>
  <c r="U105" i="4"/>
  <c r="V105" i="4"/>
  <c r="W105" i="4"/>
  <c r="X105" i="4"/>
  <c r="Y105" i="4"/>
  <c r="Z105" i="4"/>
  <c r="AK105" i="4"/>
  <c r="AM105" i="4"/>
  <c r="AO105" i="4"/>
  <c r="AL105" i="4"/>
  <c r="AN105" i="4"/>
  <c r="AP105" i="4"/>
  <c r="L140" i="1" s="1"/>
  <c r="AS105" i="4"/>
  <c r="AT105" i="4"/>
  <c r="AU105" i="4"/>
  <c r="AV105" i="4"/>
  <c r="AW105" i="4"/>
  <c r="AX105" i="4"/>
  <c r="AY105" i="4"/>
  <c r="AZ105" i="4"/>
  <c r="BA105" i="4"/>
  <c r="BB105" i="4"/>
  <c r="BC105" i="4"/>
  <c r="B106" i="4"/>
  <c r="C106" i="4"/>
  <c r="H106" i="4" s="1"/>
  <c r="D106" i="4"/>
  <c r="E106" i="4"/>
  <c r="J106" i="4" s="1"/>
  <c r="F106" i="4"/>
  <c r="G106" i="4"/>
  <c r="I106" i="4"/>
  <c r="K106" i="4"/>
  <c r="P106" i="4"/>
  <c r="Q106" i="4"/>
  <c r="R106" i="4"/>
  <c r="S106" i="4"/>
  <c r="T106" i="4"/>
  <c r="U106" i="4"/>
  <c r="V106" i="4"/>
  <c r="W106" i="4"/>
  <c r="X106" i="4"/>
  <c r="Y106" i="4"/>
  <c r="Z106" i="4"/>
  <c r="AK106" i="4"/>
  <c r="AM106" i="4"/>
  <c r="AO106" i="4"/>
  <c r="AL106" i="4"/>
  <c r="AN106" i="4"/>
  <c r="AS106" i="4"/>
  <c r="AT106" i="4"/>
  <c r="AU106" i="4"/>
  <c r="AV106" i="4"/>
  <c r="AW106" i="4"/>
  <c r="AX106" i="4"/>
  <c r="AY106" i="4"/>
  <c r="AZ106" i="4"/>
  <c r="BA106" i="4"/>
  <c r="BB106" i="4"/>
  <c r="BC106" i="4"/>
  <c r="B107" i="4"/>
  <c r="C107" i="4"/>
  <c r="H107" i="4" s="1"/>
  <c r="D107" i="4"/>
  <c r="E107" i="4"/>
  <c r="J107" i="4" s="1"/>
  <c r="F107" i="4"/>
  <c r="G107" i="4"/>
  <c r="I107" i="4"/>
  <c r="K107" i="4"/>
  <c r="P107" i="4"/>
  <c r="Q107" i="4"/>
  <c r="R107" i="4"/>
  <c r="S107" i="4"/>
  <c r="T107" i="4"/>
  <c r="U107" i="4"/>
  <c r="V107" i="4"/>
  <c r="W107" i="4"/>
  <c r="X107" i="4"/>
  <c r="Y107" i="4"/>
  <c r="Z107" i="4"/>
  <c r="AK107" i="4"/>
  <c r="AP107" i="4" s="1"/>
  <c r="L142" i="1" s="1"/>
  <c r="AM107" i="4"/>
  <c r="AO107" i="4"/>
  <c r="AL107" i="4"/>
  <c r="AN107" i="4"/>
  <c r="AS107" i="4"/>
  <c r="AT107" i="4"/>
  <c r="AU107" i="4"/>
  <c r="AV107" i="4"/>
  <c r="AW107" i="4"/>
  <c r="AX107" i="4"/>
  <c r="AY107" i="4"/>
  <c r="AZ107" i="4"/>
  <c r="BA107" i="4"/>
  <c r="BB107" i="4"/>
  <c r="BC107" i="4"/>
  <c r="B108" i="4"/>
  <c r="C108" i="4"/>
  <c r="H108" i="4" s="1"/>
  <c r="D108" i="4"/>
  <c r="E108" i="4"/>
  <c r="J108" i="4" s="1"/>
  <c r="F108" i="4"/>
  <c r="G108" i="4"/>
  <c r="I108" i="4"/>
  <c r="K108" i="4"/>
  <c r="P108" i="4"/>
  <c r="Q108" i="4"/>
  <c r="R108" i="4"/>
  <c r="S108" i="4"/>
  <c r="T108" i="4"/>
  <c r="U108" i="4"/>
  <c r="V108" i="4"/>
  <c r="W108" i="4"/>
  <c r="X108" i="4"/>
  <c r="Y108" i="4"/>
  <c r="Z108" i="4"/>
  <c r="AK108" i="4"/>
  <c r="AM108" i="4"/>
  <c r="AO108" i="4"/>
  <c r="AL108" i="4"/>
  <c r="AN108" i="4"/>
  <c r="AS108" i="4"/>
  <c r="AT108" i="4"/>
  <c r="AU108" i="4"/>
  <c r="AV108" i="4"/>
  <c r="AW108" i="4"/>
  <c r="AX108" i="4"/>
  <c r="AY108" i="4"/>
  <c r="AZ108" i="4"/>
  <c r="BA108" i="4"/>
  <c r="BB108" i="4"/>
  <c r="BC108" i="4"/>
  <c r="B109" i="4"/>
  <c r="C109" i="4"/>
  <c r="H109" i="4" s="1"/>
  <c r="D109" i="4"/>
  <c r="E109" i="4"/>
  <c r="J109" i="4" s="1"/>
  <c r="F109" i="4"/>
  <c r="G109" i="4"/>
  <c r="I109" i="4"/>
  <c r="K109" i="4"/>
  <c r="P109" i="4"/>
  <c r="Q109" i="4"/>
  <c r="R109" i="4"/>
  <c r="S109" i="4"/>
  <c r="T109" i="4"/>
  <c r="U109" i="4"/>
  <c r="V109" i="4"/>
  <c r="W109" i="4"/>
  <c r="X109" i="4"/>
  <c r="Y109" i="4"/>
  <c r="Z109" i="4"/>
  <c r="AK109" i="4"/>
  <c r="AM109" i="4"/>
  <c r="AO109" i="4"/>
  <c r="AL109" i="4"/>
  <c r="AN109" i="4"/>
  <c r="AP109" i="4"/>
  <c r="L144" i="1" s="1"/>
  <c r="AS109" i="4"/>
  <c r="AT109" i="4"/>
  <c r="AU109" i="4"/>
  <c r="AV109" i="4"/>
  <c r="AW109" i="4"/>
  <c r="AX109" i="4"/>
  <c r="AY109" i="4"/>
  <c r="AZ109" i="4"/>
  <c r="BA109" i="4"/>
  <c r="BB109" i="4"/>
  <c r="BC109" i="4"/>
  <c r="B110" i="4"/>
  <c r="C110" i="4"/>
  <c r="H110" i="4" s="1"/>
  <c r="D110" i="4"/>
  <c r="E110" i="4"/>
  <c r="J110" i="4" s="1"/>
  <c r="F110" i="4"/>
  <c r="G110" i="4"/>
  <c r="I110" i="4"/>
  <c r="K110" i="4"/>
  <c r="P110" i="4"/>
  <c r="Q110" i="4"/>
  <c r="R110" i="4"/>
  <c r="S110" i="4"/>
  <c r="T110" i="4"/>
  <c r="U110" i="4"/>
  <c r="V110" i="4"/>
  <c r="W110" i="4"/>
  <c r="X110" i="4"/>
  <c r="Y110" i="4"/>
  <c r="Z110" i="4"/>
  <c r="AK110" i="4"/>
  <c r="AM110" i="4"/>
  <c r="AO110" i="4"/>
  <c r="AL110" i="4"/>
  <c r="AN110" i="4"/>
  <c r="AS110" i="4"/>
  <c r="AT110" i="4"/>
  <c r="AU110" i="4"/>
  <c r="AV110" i="4"/>
  <c r="AW110" i="4"/>
  <c r="AX110" i="4"/>
  <c r="AY110" i="4"/>
  <c r="AZ110" i="4"/>
  <c r="BA110" i="4"/>
  <c r="BB110" i="4"/>
  <c r="BC110" i="4"/>
  <c r="B111" i="4"/>
  <c r="C111" i="4"/>
  <c r="H111" i="4" s="1"/>
  <c r="D111" i="4"/>
  <c r="E111" i="4"/>
  <c r="J111" i="4" s="1"/>
  <c r="F111" i="4"/>
  <c r="G111" i="4"/>
  <c r="I111" i="4"/>
  <c r="K111" i="4"/>
  <c r="P111" i="4"/>
  <c r="Q111" i="4"/>
  <c r="R111" i="4"/>
  <c r="S111" i="4"/>
  <c r="T111" i="4"/>
  <c r="U111" i="4"/>
  <c r="V111" i="4"/>
  <c r="W111" i="4"/>
  <c r="X111" i="4"/>
  <c r="Y111" i="4"/>
  <c r="Z111" i="4"/>
  <c r="AK111" i="4"/>
  <c r="AP111" i="4" s="1"/>
  <c r="L146" i="1" s="1"/>
  <c r="AM111" i="4"/>
  <c r="AO111" i="4"/>
  <c r="AL111" i="4"/>
  <c r="AN111" i="4"/>
  <c r="AS111" i="4"/>
  <c r="AT111" i="4"/>
  <c r="AU111" i="4"/>
  <c r="AV111" i="4"/>
  <c r="AW111" i="4"/>
  <c r="AX111" i="4"/>
  <c r="AY111" i="4"/>
  <c r="AZ111" i="4"/>
  <c r="BA111" i="4"/>
  <c r="BB111" i="4"/>
  <c r="BC111" i="4"/>
  <c r="B112" i="4"/>
  <c r="C112" i="4"/>
  <c r="H112" i="4" s="1"/>
  <c r="D112" i="4"/>
  <c r="E112" i="4"/>
  <c r="J112" i="4" s="1"/>
  <c r="F112" i="4"/>
  <c r="G112" i="4"/>
  <c r="I112" i="4"/>
  <c r="K112" i="4"/>
  <c r="P112" i="4"/>
  <c r="Q112" i="4"/>
  <c r="R112" i="4"/>
  <c r="S112" i="4"/>
  <c r="T112" i="4"/>
  <c r="U112" i="4"/>
  <c r="V112" i="4"/>
  <c r="W112" i="4"/>
  <c r="X112" i="4"/>
  <c r="Y112" i="4"/>
  <c r="Z112" i="4"/>
  <c r="AK112" i="4"/>
  <c r="AM112" i="4"/>
  <c r="AO112" i="4"/>
  <c r="AL112" i="4"/>
  <c r="AN112" i="4"/>
  <c r="AS112" i="4"/>
  <c r="AT112" i="4"/>
  <c r="AU112" i="4"/>
  <c r="AV112" i="4"/>
  <c r="AW112" i="4"/>
  <c r="AX112" i="4"/>
  <c r="AY112" i="4"/>
  <c r="AZ112" i="4"/>
  <c r="BA112" i="4"/>
  <c r="BB112" i="4"/>
  <c r="BC112" i="4"/>
  <c r="B113" i="4"/>
  <c r="C113" i="4"/>
  <c r="H113" i="4" s="1"/>
  <c r="D113" i="4"/>
  <c r="E113" i="4"/>
  <c r="J113" i="4" s="1"/>
  <c r="F113" i="4"/>
  <c r="G113" i="4"/>
  <c r="I113" i="4"/>
  <c r="K113" i="4"/>
  <c r="P113" i="4"/>
  <c r="Q113" i="4"/>
  <c r="R113" i="4"/>
  <c r="S113" i="4"/>
  <c r="T113" i="4"/>
  <c r="U113" i="4"/>
  <c r="V113" i="4"/>
  <c r="W113" i="4"/>
  <c r="X113" i="4"/>
  <c r="Y113" i="4"/>
  <c r="Z113" i="4"/>
  <c r="AK113" i="4"/>
  <c r="AM113" i="4"/>
  <c r="AO113" i="4"/>
  <c r="AL113" i="4"/>
  <c r="AN113" i="4"/>
  <c r="AP113" i="4"/>
  <c r="L148" i="1" s="1"/>
  <c r="AS113" i="4"/>
  <c r="AT113" i="4"/>
  <c r="AU113" i="4"/>
  <c r="AV113" i="4"/>
  <c r="AW113" i="4"/>
  <c r="AX113" i="4"/>
  <c r="AY113" i="4"/>
  <c r="AZ113" i="4"/>
  <c r="BA113" i="4"/>
  <c r="BB113" i="4"/>
  <c r="BC113" i="4"/>
  <c r="B114" i="4"/>
  <c r="C114" i="4"/>
  <c r="H114" i="4" s="1"/>
  <c r="D114" i="4"/>
  <c r="E114" i="4"/>
  <c r="J114" i="4" s="1"/>
  <c r="F114" i="4"/>
  <c r="G114" i="4"/>
  <c r="I114" i="4"/>
  <c r="K114" i="4"/>
  <c r="P114" i="4"/>
  <c r="Q114" i="4"/>
  <c r="R114" i="4"/>
  <c r="S114" i="4"/>
  <c r="T114" i="4"/>
  <c r="U114" i="4"/>
  <c r="V114" i="4"/>
  <c r="W114" i="4"/>
  <c r="X114" i="4"/>
  <c r="Y114" i="4"/>
  <c r="Z114" i="4"/>
  <c r="AK114" i="4"/>
  <c r="AM114" i="4"/>
  <c r="AO114" i="4"/>
  <c r="AL114" i="4"/>
  <c r="AN114" i="4"/>
  <c r="AS114" i="4"/>
  <c r="AT114" i="4"/>
  <c r="AU114" i="4"/>
  <c r="AV114" i="4"/>
  <c r="AW114" i="4"/>
  <c r="AX114" i="4"/>
  <c r="AY114" i="4"/>
  <c r="AZ114" i="4"/>
  <c r="BA114" i="4"/>
  <c r="BB114" i="4"/>
  <c r="BC114" i="4"/>
  <c r="B115" i="4"/>
  <c r="C115" i="4"/>
  <c r="H115" i="4" s="1"/>
  <c r="D115" i="4"/>
  <c r="E115" i="4"/>
  <c r="J115" i="4" s="1"/>
  <c r="F115" i="4"/>
  <c r="G115" i="4"/>
  <c r="I115" i="4"/>
  <c r="K115" i="4"/>
  <c r="P115" i="4"/>
  <c r="Q115" i="4"/>
  <c r="R115" i="4"/>
  <c r="S115" i="4"/>
  <c r="T115" i="4"/>
  <c r="U115" i="4"/>
  <c r="V115" i="4"/>
  <c r="W115" i="4"/>
  <c r="X115" i="4"/>
  <c r="Y115" i="4"/>
  <c r="Z115" i="4"/>
  <c r="AK115" i="4"/>
  <c r="AP115" i="4" s="1"/>
  <c r="L150" i="1" s="1"/>
  <c r="AM115" i="4"/>
  <c r="AO115" i="4"/>
  <c r="AL115" i="4"/>
  <c r="AN115" i="4"/>
  <c r="AS115" i="4"/>
  <c r="AT115" i="4"/>
  <c r="AU115" i="4"/>
  <c r="AV115" i="4"/>
  <c r="AW115" i="4"/>
  <c r="AX115" i="4"/>
  <c r="AY115" i="4"/>
  <c r="AZ115" i="4"/>
  <c r="BA115" i="4"/>
  <c r="BB115" i="4"/>
  <c r="BC115" i="4"/>
  <c r="B116" i="4"/>
  <c r="C116" i="4"/>
  <c r="H116" i="4" s="1"/>
  <c r="D116" i="4"/>
  <c r="E116" i="4"/>
  <c r="J116" i="4" s="1"/>
  <c r="F116" i="4"/>
  <c r="G116" i="4"/>
  <c r="I116" i="4"/>
  <c r="K116" i="4"/>
  <c r="P116" i="4"/>
  <c r="Q116" i="4"/>
  <c r="R116" i="4"/>
  <c r="S116" i="4"/>
  <c r="T116" i="4"/>
  <c r="U116" i="4"/>
  <c r="V116" i="4"/>
  <c r="W116" i="4"/>
  <c r="X116" i="4"/>
  <c r="Y116" i="4"/>
  <c r="Z116" i="4"/>
  <c r="AK116" i="4"/>
  <c r="AM116" i="4"/>
  <c r="AO116" i="4"/>
  <c r="AL116" i="4"/>
  <c r="AN116" i="4"/>
  <c r="AS116" i="4"/>
  <c r="AT116" i="4"/>
  <c r="AU116" i="4"/>
  <c r="AV116" i="4"/>
  <c r="AW116" i="4"/>
  <c r="AX116" i="4"/>
  <c r="AY116" i="4"/>
  <c r="AZ116" i="4"/>
  <c r="BA116" i="4"/>
  <c r="BB116" i="4"/>
  <c r="BC116" i="4"/>
  <c r="B117" i="4"/>
  <c r="C117" i="4"/>
  <c r="H117" i="4" s="1"/>
  <c r="D117" i="4"/>
  <c r="E117" i="4"/>
  <c r="J117" i="4" s="1"/>
  <c r="F117" i="4"/>
  <c r="G117" i="4"/>
  <c r="I117" i="4"/>
  <c r="K117" i="4"/>
  <c r="P117" i="4"/>
  <c r="Q117" i="4"/>
  <c r="R117" i="4"/>
  <c r="S117" i="4"/>
  <c r="T117" i="4"/>
  <c r="U117" i="4"/>
  <c r="V117" i="4"/>
  <c r="W117" i="4"/>
  <c r="X117" i="4"/>
  <c r="Y117" i="4"/>
  <c r="Z117" i="4"/>
  <c r="AK117" i="4"/>
  <c r="AM117" i="4"/>
  <c r="AO117" i="4"/>
  <c r="AL117" i="4"/>
  <c r="AN117" i="4"/>
  <c r="AP117" i="4"/>
  <c r="L152" i="1" s="1"/>
  <c r="AS117" i="4"/>
  <c r="AT117" i="4"/>
  <c r="AU117" i="4"/>
  <c r="AV117" i="4"/>
  <c r="AW117" i="4"/>
  <c r="AX117" i="4"/>
  <c r="AY117" i="4"/>
  <c r="AZ117" i="4"/>
  <c r="BA117" i="4"/>
  <c r="BB117" i="4"/>
  <c r="BC117" i="4"/>
  <c r="B118" i="4"/>
  <c r="C118" i="4"/>
  <c r="H118" i="4" s="1"/>
  <c r="D118" i="4"/>
  <c r="E118" i="4"/>
  <c r="J118" i="4" s="1"/>
  <c r="F118" i="4"/>
  <c r="G118" i="4"/>
  <c r="I118" i="4"/>
  <c r="K118" i="4"/>
  <c r="P118" i="4"/>
  <c r="Q118" i="4"/>
  <c r="R118" i="4"/>
  <c r="S118" i="4"/>
  <c r="T118" i="4"/>
  <c r="U118" i="4"/>
  <c r="V118" i="4"/>
  <c r="W118" i="4"/>
  <c r="X118" i="4"/>
  <c r="Y118" i="4"/>
  <c r="Z118" i="4"/>
  <c r="AK118" i="4"/>
  <c r="AM118" i="4"/>
  <c r="AO118" i="4"/>
  <c r="AL118" i="4"/>
  <c r="AN118" i="4"/>
  <c r="AS118" i="4"/>
  <c r="AT118" i="4"/>
  <c r="AU118" i="4"/>
  <c r="AV118" i="4"/>
  <c r="AW118" i="4"/>
  <c r="AX118" i="4"/>
  <c r="AY118" i="4"/>
  <c r="AZ118" i="4"/>
  <c r="BA118" i="4"/>
  <c r="BB118" i="4"/>
  <c r="BC118" i="4"/>
  <c r="B119" i="4"/>
  <c r="C119" i="4"/>
  <c r="H119" i="4" s="1"/>
  <c r="D119" i="4"/>
  <c r="E119" i="4"/>
  <c r="J119" i="4" s="1"/>
  <c r="F119" i="4"/>
  <c r="G119" i="4"/>
  <c r="I119" i="4"/>
  <c r="K119" i="4"/>
  <c r="P119" i="4"/>
  <c r="Q119" i="4"/>
  <c r="R119" i="4"/>
  <c r="S119" i="4"/>
  <c r="T119" i="4"/>
  <c r="U119" i="4"/>
  <c r="V119" i="4"/>
  <c r="W119" i="4"/>
  <c r="X119" i="4"/>
  <c r="Y119" i="4"/>
  <c r="Z119" i="4"/>
  <c r="AK119" i="4"/>
  <c r="AP119" i="4" s="1"/>
  <c r="L154" i="1" s="1"/>
  <c r="AM119" i="4"/>
  <c r="AO119" i="4"/>
  <c r="AL119" i="4"/>
  <c r="AN119" i="4"/>
  <c r="AS119" i="4"/>
  <c r="AT119" i="4"/>
  <c r="AU119" i="4"/>
  <c r="AV119" i="4"/>
  <c r="AW119" i="4"/>
  <c r="AX119" i="4"/>
  <c r="AY119" i="4"/>
  <c r="AZ119" i="4"/>
  <c r="BA119" i="4"/>
  <c r="BB119" i="4"/>
  <c r="BC119" i="4"/>
  <c r="B120" i="4"/>
  <c r="C120" i="4"/>
  <c r="H120" i="4" s="1"/>
  <c r="D120" i="4"/>
  <c r="E120" i="4"/>
  <c r="J120" i="4" s="1"/>
  <c r="F120" i="4"/>
  <c r="G120" i="4"/>
  <c r="I120" i="4"/>
  <c r="K120" i="4"/>
  <c r="P120" i="4"/>
  <c r="Q120" i="4"/>
  <c r="R120" i="4"/>
  <c r="S120" i="4"/>
  <c r="T120" i="4"/>
  <c r="U120" i="4"/>
  <c r="V120" i="4"/>
  <c r="W120" i="4"/>
  <c r="X120" i="4"/>
  <c r="Y120" i="4"/>
  <c r="Z120" i="4"/>
  <c r="AK120" i="4"/>
  <c r="AM120" i="4"/>
  <c r="AO120" i="4"/>
  <c r="AL120" i="4"/>
  <c r="AN120" i="4"/>
  <c r="AS120" i="4"/>
  <c r="AT120" i="4"/>
  <c r="AU120" i="4"/>
  <c r="AV120" i="4"/>
  <c r="AW120" i="4"/>
  <c r="AX120" i="4"/>
  <c r="AY120" i="4"/>
  <c r="AZ120" i="4"/>
  <c r="BA120" i="4"/>
  <c r="BB120" i="4"/>
  <c r="BC120" i="4"/>
  <c r="B121" i="4"/>
  <c r="C121" i="4"/>
  <c r="H121" i="4" s="1"/>
  <c r="D121" i="4"/>
  <c r="E121" i="4"/>
  <c r="J121" i="4" s="1"/>
  <c r="F121" i="4"/>
  <c r="G121" i="4"/>
  <c r="I121" i="4"/>
  <c r="K121" i="4"/>
  <c r="P121" i="4"/>
  <c r="Q121" i="4"/>
  <c r="R121" i="4"/>
  <c r="S121" i="4"/>
  <c r="T121" i="4"/>
  <c r="U121" i="4"/>
  <c r="V121" i="4"/>
  <c r="W121" i="4"/>
  <c r="X121" i="4"/>
  <c r="Y121" i="4"/>
  <c r="Z121" i="4"/>
  <c r="AK121" i="4"/>
  <c r="AM121" i="4"/>
  <c r="AO121" i="4"/>
  <c r="AL121" i="4"/>
  <c r="AN121" i="4"/>
  <c r="AP121" i="4"/>
  <c r="L156" i="1" s="1"/>
  <c r="AS121" i="4"/>
  <c r="AT121" i="4"/>
  <c r="AU121" i="4"/>
  <c r="AV121" i="4"/>
  <c r="AW121" i="4"/>
  <c r="AX121" i="4"/>
  <c r="AY121" i="4"/>
  <c r="AZ121" i="4"/>
  <c r="BA121" i="4"/>
  <c r="BB121" i="4"/>
  <c r="BC121" i="4"/>
  <c r="B122" i="4"/>
  <c r="C122" i="4"/>
  <c r="H122" i="4" s="1"/>
  <c r="D122" i="4"/>
  <c r="E122" i="4"/>
  <c r="J122" i="4" s="1"/>
  <c r="F122" i="4"/>
  <c r="G122" i="4"/>
  <c r="I122" i="4"/>
  <c r="K122" i="4"/>
  <c r="P122" i="4"/>
  <c r="Q122" i="4"/>
  <c r="R122" i="4"/>
  <c r="S122" i="4"/>
  <c r="T122" i="4"/>
  <c r="U122" i="4"/>
  <c r="V122" i="4"/>
  <c r="W122" i="4"/>
  <c r="X122" i="4"/>
  <c r="Y122" i="4"/>
  <c r="Z122" i="4"/>
  <c r="AK122" i="4"/>
  <c r="AM122" i="4"/>
  <c r="AO122" i="4"/>
  <c r="AL122" i="4"/>
  <c r="AN122" i="4"/>
  <c r="AS122" i="4"/>
  <c r="AT122" i="4"/>
  <c r="AU122" i="4"/>
  <c r="AV122" i="4"/>
  <c r="AW122" i="4"/>
  <c r="AX122" i="4"/>
  <c r="AY122" i="4"/>
  <c r="AZ122" i="4"/>
  <c r="BA122" i="4"/>
  <c r="BB122" i="4"/>
  <c r="BC122" i="4"/>
  <c r="B123" i="4"/>
  <c r="C123" i="4"/>
  <c r="H123" i="4" s="1"/>
  <c r="D123" i="4"/>
  <c r="E123" i="4"/>
  <c r="J123" i="4" s="1"/>
  <c r="F123" i="4"/>
  <c r="G123" i="4"/>
  <c r="I123" i="4"/>
  <c r="K123" i="4"/>
  <c r="P123" i="4"/>
  <c r="Q123" i="4"/>
  <c r="R123" i="4"/>
  <c r="S123" i="4"/>
  <c r="T123" i="4"/>
  <c r="U123" i="4"/>
  <c r="V123" i="4"/>
  <c r="W123" i="4"/>
  <c r="X123" i="4"/>
  <c r="Y123" i="4"/>
  <c r="Z123" i="4"/>
  <c r="AK123" i="4"/>
  <c r="AP123" i="4" s="1"/>
  <c r="L158" i="1" s="1"/>
  <c r="AM123" i="4"/>
  <c r="AO123" i="4"/>
  <c r="AL123" i="4"/>
  <c r="AN123" i="4"/>
  <c r="AS123" i="4"/>
  <c r="AT123" i="4"/>
  <c r="AU123" i="4"/>
  <c r="AV123" i="4"/>
  <c r="AW123" i="4"/>
  <c r="AX123" i="4"/>
  <c r="AY123" i="4"/>
  <c r="AZ123" i="4"/>
  <c r="BA123" i="4"/>
  <c r="BB123" i="4"/>
  <c r="BC123" i="4"/>
  <c r="B124" i="4"/>
  <c r="C124" i="4"/>
  <c r="H124" i="4" s="1"/>
  <c r="D124" i="4"/>
  <c r="E124" i="4"/>
  <c r="J124" i="4" s="1"/>
  <c r="F124" i="4"/>
  <c r="G124" i="4"/>
  <c r="I124" i="4"/>
  <c r="K124" i="4"/>
  <c r="P124" i="4"/>
  <c r="Q124" i="4"/>
  <c r="R124" i="4"/>
  <c r="S124" i="4"/>
  <c r="T124" i="4"/>
  <c r="U124" i="4"/>
  <c r="V124" i="4"/>
  <c r="W124" i="4"/>
  <c r="X124" i="4"/>
  <c r="Y124" i="4"/>
  <c r="Z124" i="4"/>
  <c r="AK124" i="4"/>
  <c r="AM124" i="4"/>
  <c r="AO124" i="4"/>
  <c r="AL124" i="4"/>
  <c r="AN124" i="4"/>
  <c r="AS124" i="4"/>
  <c r="AT124" i="4"/>
  <c r="AU124" i="4"/>
  <c r="AV124" i="4"/>
  <c r="AW124" i="4"/>
  <c r="AX124" i="4"/>
  <c r="AY124" i="4"/>
  <c r="AZ124" i="4"/>
  <c r="BA124" i="4"/>
  <c r="BB124" i="4"/>
  <c r="BC124" i="4"/>
  <c r="B125" i="4"/>
  <c r="C125" i="4"/>
  <c r="H125" i="4" s="1"/>
  <c r="D125" i="4"/>
  <c r="E125" i="4"/>
  <c r="J125" i="4" s="1"/>
  <c r="F125" i="4"/>
  <c r="G125" i="4"/>
  <c r="I125" i="4"/>
  <c r="K125" i="4"/>
  <c r="P125" i="4"/>
  <c r="Q125" i="4"/>
  <c r="R125" i="4"/>
  <c r="S125" i="4"/>
  <c r="T125" i="4"/>
  <c r="U125" i="4"/>
  <c r="V125" i="4"/>
  <c r="W125" i="4"/>
  <c r="X125" i="4"/>
  <c r="Y125" i="4"/>
  <c r="Z125" i="4"/>
  <c r="AK125" i="4"/>
  <c r="AM125" i="4"/>
  <c r="AO125" i="4"/>
  <c r="AL125" i="4"/>
  <c r="AN125" i="4"/>
  <c r="AP125" i="4"/>
  <c r="L160" i="1" s="1"/>
  <c r="AS125" i="4"/>
  <c r="AT125" i="4"/>
  <c r="AU125" i="4"/>
  <c r="AV125" i="4"/>
  <c r="AW125" i="4"/>
  <c r="AX125" i="4"/>
  <c r="AY125" i="4"/>
  <c r="AZ125" i="4"/>
  <c r="BA125" i="4"/>
  <c r="BB125" i="4"/>
  <c r="BC125" i="4"/>
  <c r="B126" i="4"/>
  <c r="C126" i="4"/>
  <c r="H126" i="4" s="1"/>
  <c r="D126" i="4"/>
  <c r="E126" i="4"/>
  <c r="J126" i="4" s="1"/>
  <c r="F126" i="4"/>
  <c r="G126" i="4"/>
  <c r="I126" i="4"/>
  <c r="K126" i="4"/>
  <c r="P126" i="4"/>
  <c r="Q126" i="4"/>
  <c r="R126" i="4"/>
  <c r="S126" i="4"/>
  <c r="T126" i="4"/>
  <c r="U126" i="4"/>
  <c r="V126" i="4"/>
  <c r="W126" i="4"/>
  <c r="X126" i="4"/>
  <c r="Y126" i="4"/>
  <c r="Z126" i="4"/>
  <c r="AK126" i="4"/>
  <c r="AM126" i="4"/>
  <c r="AO126" i="4"/>
  <c r="AL126" i="4"/>
  <c r="AN126" i="4"/>
  <c r="AS126" i="4"/>
  <c r="AT126" i="4"/>
  <c r="AU126" i="4"/>
  <c r="AV126" i="4"/>
  <c r="AW126" i="4"/>
  <c r="AX126" i="4"/>
  <c r="AY126" i="4"/>
  <c r="AZ126" i="4"/>
  <c r="BA126" i="4"/>
  <c r="BB126" i="4"/>
  <c r="BC126" i="4"/>
  <c r="B127" i="4"/>
  <c r="C127" i="4"/>
  <c r="H127" i="4" s="1"/>
  <c r="D127" i="4"/>
  <c r="E127" i="4"/>
  <c r="J127" i="4" s="1"/>
  <c r="F127" i="4"/>
  <c r="G127" i="4"/>
  <c r="I127" i="4"/>
  <c r="K127" i="4"/>
  <c r="P127" i="4"/>
  <c r="Q127" i="4"/>
  <c r="R127" i="4"/>
  <c r="S127" i="4"/>
  <c r="T127" i="4"/>
  <c r="U127" i="4"/>
  <c r="V127" i="4"/>
  <c r="W127" i="4"/>
  <c r="X127" i="4"/>
  <c r="Y127" i="4"/>
  <c r="Z127" i="4"/>
  <c r="AK127" i="4"/>
  <c r="AP127" i="4" s="1"/>
  <c r="L162" i="1" s="1"/>
  <c r="AM127" i="4"/>
  <c r="AO127" i="4"/>
  <c r="AL127" i="4"/>
  <c r="AN127" i="4"/>
  <c r="AS127" i="4"/>
  <c r="AT127" i="4"/>
  <c r="AU127" i="4"/>
  <c r="AV127" i="4"/>
  <c r="AW127" i="4"/>
  <c r="AX127" i="4"/>
  <c r="AY127" i="4"/>
  <c r="AZ127" i="4"/>
  <c r="BA127" i="4"/>
  <c r="BB127" i="4"/>
  <c r="BC127" i="4"/>
  <c r="B128" i="4"/>
  <c r="C128" i="4"/>
  <c r="H128" i="4" s="1"/>
  <c r="D128" i="4"/>
  <c r="E128" i="4"/>
  <c r="J128" i="4" s="1"/>
  <c r="F128" i="4"/>
  <c r="G128" i="4"/>
  <c r="I128" i="4"/>
  <c r="K128" i="4"/>
  <c r="P128" i="4"/>
  <c r="Q128" i="4"/>
  <c r="R128" i="4"/>
  <c r="S128" i="4"/>
  <c r="T128" i="4"/>
  <c r="U128" i="4"/>
  <c r="V128" i="4"/>
  <c r="W128" i="4"/>
  <c r="X128" i="4"/>
  <c r="Y128" i="4"/>
  <c r="Z128" i="4"/>
  <c r="AK128" i="4"/>
  <c r="AM128" i="4"/>
  <c r="AO128" i="4"/>
  <c r="AL128" i="4"/>
  <c r="AN128" i="4"/>
  <c r="AS128" i="4"/>
  <c r="AT128" i="4"/>
  <c r="AU128" i="4"/>
  <c r="AV128" i="4"/>
  <c r="AW128" i="4"/>
  <c r="AX128" i="4"/>
  <c r="AY128" i="4"/>
  <c r="AZ128" i="4"/>
  <c r="BA128" i="4"/>
  <c r="BB128" i="4"/>
  <c r="BC128" i="4"/>
  <c r="B129" i="4"/>
  <c r="C129" i="4"/>
  <c r="H129" i="4" s="1"/>
  <c r="D129" i="4"/>
  <c r="E129" i="4"/>
  <c r="J129" i="4" s="1"/>
  <c r="F129" i="4"/>
  <c r="G129" i="4"/>
  <c r="I129" i="4"/>
  <c r="K129" i="4"/>
  <c r="P129" i="4"/>
  <c r="Q129" i="4"/>
  <c r="R129" i="4"/>
  <c r="S129" i="4"/>
  <c r="T129" i="4"/>
  <c r="U129" i="4"/>
  <c r="V129" i="4"/>
  <c r="W129" i="4"/>
  <c r="X129" i="4"/>
  <c r="Y129" i="4"/>
  <c r="Z129" i="4"/>
  <c r="AK129" i="4"/>
  <c r="AM129" i="4"/>
  <c r="AO129" i="4"/>
  <c r="AL129" i="4"/>
  <c r="AN129" i="4"/>
  <c r="AP129" i="4"/>
  <c r="AS129" i="4"/>
  <c r="AT129" i="4"/>
  <c r="AU129" i="4"/>
  <c r="AV129" i="4"/>
  <c r="AW129" i="4"/>
  <c r="AX129" i="4"/>
  <c r="AY129" i="4"/>
  <c r="AZ129" i="4"/>
  <c r="BA129" i="4"/>
  <c r="BB129" i="4"/>
  <c r="BC129" i="4"/>
  <c r="B130" i="4"/>
  <c r="C130" i="4"/>
  <c r="H130" i="4" s="1"/>
  <c r="D130" i="4"/>
  <c r="E130" i="4"/>
  <c r="J130" i="4" s="1"/>
  <c r="F130" i="4"/>
  <c r="G130" i="4"/>
  <c r="I130" i="4"/>
  <c r="K130" i="4"/>
  <c r="P130" i="4"/>
  <c r="Q130" i="4"/>
  <c r="R130" i="4"/>
  <c r="S130" i="4"/>
  <c r="T130" i="4"/>
  <c r="U130" i="4"/>
  <c r="V130" i="4"/>
  <c r="W130" i="4"/>
  <c r="X130" i="4"/>
  <c r="Y130" i="4"/>
  <c r="Z130" i="4"/>
  <c r="AK130" i="4"/>
  <c r="AM130" i="4"/>
  <c r="AO130" i="4"/>
  <c r="AL130" i="4"/>
  <c r="AN130" i="4"/>
  <c r="AS130" i="4"/>
  <c r="AT130" i="4"/>
  <c r="AU130" i="4"/>
  <c r="AV130" i="4"/>
  <c r="AW130" i="4"/>
  <c r="AX130" i="4"/>
  <c r="AY130" i="4"/>
  <c r="AZ130" i="4"/>
  <c r="BA130" i="4"/>
  <c r="BB130" i="4"/>
  <c r="BC130" i="4"/>
  <c r="B131" i="4"/>
  <c r="C131" i="4"/>
  <c r="H131" i="4" s="1"/>
  <c r="D131" i="4"/>
  <c r="E131" i="4"/>
  <c r="J131" i="4" s="1"/>
  <c r="F131" i="4"/>
  <c r="G131" i="4"/>
  <c r="I131" i="4"/>
  <c r="K131" i="4"/>
  <c r="P131" i="4"/>
  <c r="Q131" i="4"/>
  <c r="R131" i="4"/>
  <c r="S131" i="4"/>
  <c r="T131" i="4"/>
  <c r="U131" i="4"/>
  <c r="V131" i="4"/>
  <c r="W131" i="4"/>
  <c r="X131" i="4"/>
  <c r="Y131" i="4"/>
  <c r="Z131" i="4"/>
  <c r="AK131" i="4"/>
  <c r="AP131" i="4" s="1"/>
  <c r="AM131" i="4"/>
  <c r="AO131" i="4"/>
  <c r="AL131" i="4"/>
  <c r="AN131" i="4"/>
  <c r="AS131" i="4"/>
  <c r="AT131" i="4"/>
  <c r="AU131" i="4"/>
  <c r="AV131" i="4"/>
  <c r="AW131" i="4"/>
  <c r="AX131" i="4"/>
  <c r="AY131" i="4"/>
  <c r="AZ131" i="4"/>
  <c r="BA131" i="4"/>
  <c r="BB131" i="4"/>
  <c r="BC131" i="4"/>
  <c r="B132" i="4"/>
  <c r="C132" i="4"/>
  <c r="H132" i="4" s="1"/>
  <c r="D132" i="4"/>
  <c r="E132" i="4"/>
  <c r="J132" i="4" s="1"/>
  <c r="F132" i="4"/>
  <c r="G132" i="4"/>
  <c r="I132" i="4"/>
  <c r="K132" i="4"/>
  <c r="P132" i="4"/>
  <c r="Q132" i="4"/>
  <c r="R132" i="4"/>
  <c r="S132" i="4"/>
  <c r="T132" i="4"/>
  <c r="U132" i="4"/>
  <c r="V132" i="4"/>
  <c r="W132" i="4"/>
  <c r="X132" i="4"/>
  <c r="Y132" i="4"/>
  <c r="Z132" i="4"/>
  <c r="AK132" i="4"/>
  <c r="AM132" i="4"/>
  <c r="AO132" i="4"/>
  <c r="AL132" i="4"/>
  <c r="AN132" i="4"/>
  <c r="AS132" i="4"/>
  <c r="AT132" i="4"/>
  <c r="AU132" i="4"/>
  <c r="AV132" i="4"/>
  <c r="AW132" i="4"/>
  <c r="AX132" i="4"/>
  <c r="AY132" i="4"/>
  <c r="AZ132" i="4"/>
  <c r="BA132" i="4"/>
  <c r="BB132" i="4"/>
  <c r="BC132" i="4"/>
  <c r="B133" i="4"/>
  <c r="C133" i="4"/>
  <c r="H133" i="4" s="1"/>
  <c r="D133" i="4"/>
  <c r="E133" i="4"/>
  <c r="J133" i="4" s="1"/>
  <c r="F133" i="4"/>
  <c r="G133" i="4"/>
  <c r="I133" i="4"/>
  <c r="K133" i="4"/>
  <c r="P133" i="4"/>
  <c r="Q133" i="4"/>
  <c r="R133" i="4"/>
  <c r="S133" i="4"/>
  <c r="T133" i="4"/>
  <c r="U133" i="4"/>
  <c r="V133" i="4"/>
  <c r="W133" i="4"/>
  <c r="X133" i="4"/>
  <c r="Y133" i="4"/>
  <c r="Z133" i="4"/>
  <c r="AK133" i="4"/>
  <c r="AM133" i="4"/>
  <c r="AO133" i="4"/>
  <c r="AL133" i="4"/>
  <c r="AN133" i="4"/>
  <c r="AP133" i="4"/>
  <c r="AS133" i="4"/>
  <c r="AT133" i="4"/>
  <c r="AU133" i="4"/>
  <c r="AV133" i="4"/>
  <c r="AW133" i="4"/>
  <c r="AX133" i="4"/>
  <c r="AY133" i="4"/>
  <c r="AZ133" i="4"/>
  <c r="BA133" i="4"/>
  <c r="BB133" i="4"/>
  <c r="BC133" i="4"/>
  <c r="B134" i="4"/>
  <c r="C134" i="4"/>
  <c r="H134" i="4" s="1"/>
  <c r="D134" i="4"/>
  <c r="E134" i="4"/>
  <c r="J134" i="4" s="1"/>
  <c r="F134" i="4"/>
  <c r="G134" i="4"/>
  <c r="I134" i="4"/>
  <c r="K134" i="4"/>
  <c r="P134" i="4"/>
  <c r="Q134" i="4"/>
  <c r="R134" i="4"/>
  <c r="S134" i="4"/>
  <c r="T134" i="4"/>
  <c r="U134" i="4"/>
  <c r="V134" i="4"/>
  <c r="W134" i="4"/>
  <c r="X134" i="4"/>
  <c r="Y134" i="4"/>
  <c r="Z134" i="4"/>
  <c r="AK134" i="4"/>
  <c r="AM134" i="4"/>
  <c r="AO134" i="4"/>
  <c r="AL134" i="4"/>
  <c r="AN134" i="4"/>
  <c r="AS134" i="4"/>
  <c r="AT134" i="4"/>
  <c r="AU134" i="4"/>
  <c r="AV134" i="4"/>
  <c r="AW134" i="4"/>
  <c r="AX134" i="4"/>
  <c r="AY134" i="4"/>
  <c r="AZ134" i="4"/>
  <c r="BA134" i="4"/>
  <c r="BB134" i="4"/>
  <c r="BC134" i="4"/>
  <c r="B135" i="4"/>
  <c r="C135" i="4"/>
  <c r="H135" i="4" s="1"/>
  <c r="D135" i="4"/>
  <c r="E135" i="4"/>
  <c r="J135" i="4" s="1"/>
  <c r="F135" i="4"/>
  <c r="G135" i="4"/>
  <c r="I135" i="4"/>
  <c r="K135" i="4"/>
  <c r="P135" i="4"/>
  <c r="Q135" i="4"/>
  <c r="R135" i="4"/>
  <c r="S135" i="4"/>
  <c r="T135" i="4"/>
  <c r="U135" i="4"/>
  <c r="V135" i="4"/>
  <c r="W135" i="4"/>
  <c r="X135" i="4"/>
  <c r="Y135" i="4"/>
  <c r="Z135" i="4"/>
  <c r="AK135" i="4"/>
  <c r="AP135" i="4" s="1"/>
  <c r="AM135" i="4"/>
  <c r="AO135" i="4"/>
  <c r="AL135" i="4"/>
  <c r="AN135" i="4"/>
  <c r="AS135" i="4"/>
  <c r="AT135" i="4"/>
  <c r="AU135" i="4"/>
  <c r="AV135" i="4"/>
  <c r="AW135" i="4"/>
  <c r="AX135" i="4"/>
  <c r="AY135" i="4"/>
  <c r="AZ135" i="4"/>
  <c r="BA135" i="4"/>
  <c r="BB135" i="4"/>
  <c r="BC135" i="4"/>
  <c r="B136" i="4"/>
  <c r="C136" i="4"/>
  <c r="H136" i="4" s="1"/>
  <c r="D136" i="4"/>
  <c r="E136" i="4"/>
  <c r="J136" i="4" s="1"/>
  <c r="F136" i="4"/>
  <c r="G136" i="4"/>
  <c r="I136" i="4"/>
  <c r="K136" i="4"/>
  <c r="P136" i="4"/>
  <c r="Q136" i="4"/>
  <c r="R136" i="4"/>
  <c r="S136" i="4"/>
  <c r="T136" i="4"/>
  <c r="U136" i="4"/>
  <c r="V136" i="4"/>
  <c r="W136" i="4"/>
  <c r="X136" i="4"/>
  <c r="Y136" i="4"/>
  <c r="Z136" i="4"/>
  <c r="AK136" i="4"/>
  <c r="AM136" i="4"/>
  <c r="AO136" i="4"/>
  <c r="AL136" i="4"/>
  <c r="AN136" i="4"/>
  <c r="AS136" i="4"/>
  <c r="AT136" i="4"/>
  <c r="AU136" i="4"/>
  <c r="AV136" i="4"/>
  <c r="AW136" i="4"/>
  <c r="AX136" i="4"/>
  <c r="AY136" i="4"/>
  <c r="AZ136" i="4"/>
  <c r="BA136" i="4"/>
  <c r="BB136" i="4"/>
  <c r="BC136" i="4"/>
  <c r="B137" i="4"/>
  <c r="C137" i="4"/>
  <c r="H137" i="4" s="1"/>
  <c r="D137" i="4"/>
  <c r="E137" i="4"/>
  <c r="J137" i="4" s="1"/>
  <c r="F137" i="4"/>
  <c r="G137" i="4"/>
  <c r="I137" i="4"/>
  <c r="K137" i="4"/>
  <c r="P137" i="4"/>
  <c r="Q137" i="4"/>
  <c r="R137" i="4"/>
  <c r="S137" i="4"/>
  <c r="T137" i="4"/>
  <c r="U137" i="4"/>
  <c r="V137" i="4"/>
  <c r="W137" i="4"/>
  <c r="X137" i="4"/>
  <c r="Y137" i="4"/>
  <c r="Z137" i="4"/>
  <c r="AK137" i="4"/>
  <c r="AM137" i="4"/>
  <c r="AO137" i="4"/>
  <c r="AL137" i="4"/>
  <c r="AN137" i="4"/>
  <c r="AP137" i="4"/>
  <c r="AS137" i="4"/>
  <c r="AT137" i="4"/>
  <c r="AU137" i="4"/>
  <c r="AV137" i="4"/>
  <c r="AW137" i="4"/>
  <c r="AX137" i="4"/>
  <c r="AY137" i="4"/>
  <c r="AZ137" i="4"/>
  <c r="BA137" i="4"/>
  <c r="BB137" i="4"/>
  <c r="BC137" i="4"/>
  <c r="BC64" i="4"/>
  <c r="BB64" i="4"/>
  <c r="BA64" i="4"/>
  <c r="AZ64" i="4"/>
  <c r="AY64" i="4"/>
  <c r="AX64" i="4"/>
  <c r="AW64" i="4"/>
  <c r="AV64" i="4"/>
  <c r="AU64" i="4"/>
  <c r="AT64" i="4"/>
  <c r="AS64" i="4"/>
  <c r="AJ64" i="4"/>
  <c r="AI64" i="4"/>
  <c r="AH64" i="4"/>
  <c r="AG64" i="4"/>
  <c r="AF64" i="4"/>
  <c r="Z64" i="4"/>
  <c r="Y64" i="4"/>
  <c r="X64" i="4"/>
  <c r="W64" i="4"/>
  <c r="V64" i="4"/>
  <c r="U64" i="4"/>
  <c r="T64" i="4"/>
  <c r="S64" i="4"/>
  <c r="R64" i="4"/>
  <c r="Q64" i="4"/>
  <c r="P64" i="4"/>
  <c r="F64" i="4"/>
  <c r="E64" i="4"/>
  <c r="D64" i="4"/>
  <c r="C64" i="4"/>
  <c r="B64" i="4"/>
  <c r="B59" i="4"/>
  <c r="G59" i="4" s="1"/>
  <c r="C59" i="4"/>
  <c r="D59" i="4"/>
  <c r="I59" i="4" s="1"/>
  <c r="E59" i="4"/>
  <c r="F59" i="4"/>
  <c r="K59" i="4" s="1"/>
  <c r="H59" i="4"/>
  <c r="J59" i="4"/>
  <c r="P59" i="4"/>
  <c r="Q59" i="4"/>
  <c r="R59" i="4"/>
  <c r="S59" i="4"/>
  <c r="T59" i="4"/>
  <c r="U59" i="4"/>
  <c r="V59" i="4"/>
  <c r="W59" i="4"/>
  <c r="X59" i="4"/>
  <c r="Y59" i="4"/>
  <c r="Z59" i="4"/>
  <c r="AB59" i="4"/>
  <c r="AC59" i="4" s="1"/>
  <c r="AF59" i="4"/>
  <c r="AK59" i="4" s="1"/>
  <c r="AG59" i="4"/>
  <c r="AL59" i="4" s="1"/>
  <c r="AH59" i="4"/>
  <c r="AI59" i="4"/>
  <c r="AN59" i="4" s="1"/>
  <c r="AJ59" i="4"/>
  <c r="AO59" i="4" s="1"/>
  <c r="AM59" i="4"/>
  <c r="AS59" i="4"/>
  <c r="AT59" i="4"/>
  <c r="AU59" i="4"/>
  <c r="AV59" i="4"/>
  <c r="AW59" i="4"/>
  <c r="AX59" i="4"/>
  <c r="AY59" i="4"/>
  <c r="AZ59" i="4"/>
  <c r="BA59" i="4"/>
  <c r="BB59" i="4"/>
  <c r="BC59" i="4"/>
  <c r="BE59" i="4"/>
  <c r="B28" i="4"/>
  <c r="G28" i="4" s="1"/>
  <c r="C28" i="4"/>
  <c r="D28" i="4"/>
  <c r="I28" i="4" s="1"/>
  <c r="E28" i="4"/>
  <c r="F28" i="4"/>
  <c r="K28" i="4" s="1"/>
  <c r="H28" i="4"/>
  <c r="J28" i="4"/>
  <c r="L28" i="4"/>
  <c r="P28" i="4"/>
  <c r="Q28" i="4"/>
  <c r="R28" i="4"/>
  <c r="S28" i="4"/>
  <c r="T28" i="4"/>
  <c r="U28" i="4"/>
  <c r="V28" i="4"/>
  <c r="W28" i="4"/>
  <c r="X28" i="4"/>
  <c r="Y28" i="4"/>
  <c r="Z28" i="4"/>
  <c r="AB28" i="4"/>
  <c r="AC28" i="4"/>
  <c r="AF28" i="4"/>
  <c r="AG28" i="4"/>
  <c r="AL28" i="4" s="1"/>
  <c r="AH28" i="4"/>
  <c r="AI28" i="4"/>
  <c r="AN28" i="4" s="1"/>
  <c r="AJ28" i="4"/>
  <c r="AK28" i="4"/>
  <c r="AM28" i="4"/>
  <c r="AO28" i="4"/>
  <c r="AS28" i="4"/>
  <c r="AT28" i="4"/>
  <c r="AU28" i="4"/>
  <c r="AV28" i="4"/>
  <c r="AW28" i="4"/>
  <c r="AX28" i="4"/>
  <c r="AY28" i="4"/>
  <c r="AZ28" i="4"/>
  <c r="BA28" i="4"/>
  <c r="BB28" i="4"/>
  <c r="BC28" i="4"/>
  <c r="BE28" i="4"/>
  <c r="B29" i="4"/>
  <c r="C29" i="4"/>
  <c r="H29" i="4" s="1"/>
  <c r="D29" i="4"/>
  <c r="E29" i="4"/>
  <c r="J29" i="4" s="1"/>
  <c r="F29" i="4"/>
  <c r="G29" i="4"/>
  <c r="I29" i="4"/>
  <c r="K29" i="4"/>
  <c r="P29" i="4"/>
  <c r="Q29" i="4"/>
  <c r="R29" i="4"/>
  <c r="S29" i="4"/>
  <c r="T29" i="4"/>
  <c r="U29" i="4"/>
  <c r="V29" i="4"/>
  <c r="W29" i="4"/>
  <c r="X29" i="4"/>
  <c r="Y29" i="4"/>
  <c r="Z29" i="4"/>
  <c r="AB29" i="4"/>
  <c r="AC29" i="4" s="1"/>
  <c r="AF29" i="4"/>
  <c r="AK29" i="4" s="1"/>
  <c r="AG29" i="4"/>
  <c r="AH29" i="4"/>
  <c r="AM29" i="4" s="1"/>
  <c r="AI29" i="4"/>
  <c r="AJ29" i="4"/>
  <c r="AO29" i="4" s="1"/>
  <c r="AL29" i="4"/>
  <c r="AN29" i="4"/>
  <c r="AS29" i="4"/>
  <c r="AT29" i="4"/>
  <c r="AU29" i="4"/>
  <c r="AV29" i="4"/>
  <c r="AW29" i="4"/>
  <c r="AX29" i="4"/>
  <c r="AY29" i="4"/>
  <c r="AZ29" i="4"/>
  <c r="BA29" i="4"/>
  <c r="BB29" i="4"/>
  <c r="BC29" i="4"/>
  <c r="BE29" i="4"/>
  <c r="B30" i="4"/>
  <c r="G30" i="4" s="1"/>
  <c r="C30" i="4"/>
  <c r="D30" i="4"/>
  <c r="I30" i="4" s="1"/>
  <c r="E30" i="4"/>
  <c r="F30" i="4"/>
  <c r="K30" i="4" s="1"/>
  <c r="H30" i="4"/>
  <c r="J30" i="4"/>
  <c r="P30" i="4"/>
  <c r="Q30" i="4"/>
  <c r="R30" i="4"/>
  <c r="S30" i="4"/>
  <c r="T30" i="4"/>
  <c r="U30" i="4"/>
  <c r="V30" i="4"/>
  <c r="W30" i="4"/>
  <c r="X30" i="4"/>
  <c r="Y30" i="4"/>
  <c r="Z30" i="4"/>
  <c r="AB30" i="4"/>
  <c r="AC30" i="4"/>
  <c r="AF30" i="4"/>
  <c r="AG30" i="4"/>
  <c r="AL30" i="4" s="1"/>
  <c r="AH30" i="4"/>
  <c r="AI30" i="4"/>
  <c r="AN30" i="4" s="1"/>
  <c r="AJ30" i="4"/>
  <c r="AK30" i="4"/>
  <c r="AM30" i="4"/>
  <c r="AO30" i="4"/>
  <c r="AS30" i="4"/>
  <c r="AT30" i="4"/>
  <c r="AU30" i="4"/>
  <c r="AV30" i="4"/>
  <c r="AW30" i="4"/>
  <c r="AX30" i="4"/>
  <c r="AY30" i="4"/>
  <c r="AZ30" i="4"/>
  <c r="BA30" i="4"/>
  <c r="BB30" i="4"/>
  <c r="BC30" i="4"/>
  <c r="BE30" i="4"/>
  <c r="B31" i="4"/>
  <c r="C31" i="4"/>
  <c r="H31" i="4" s="1"/>
  <c r="D31" i="4"/>
  <c r="E31" i="4"/>
  <c r="J31" i="4" s="1"/>
  <c r="F31" i="4"/>
  <c r="G31" i="4"/>
  <c r="I31" i="4"/>
  <c r="K31" i="4"/>
  <c r="P31" i="4"/>
  <c r="Q31" i="4"/>
  <c r="R31" i="4"/>
  <c r="S31" i="4"/>
  <c r="T31" i="4"/>
  <c r="U31" i="4"/>
  <c r="V31" i="4"/>
  <c r="W31" i="4"/>
  <c r="X31" i="4"/>
  <c r="Y31" i="4"/>
  <c r="Z31" i="4"/>
  <c r="AB31" i="4"/>
  <c r="AC31" i="4" s="1"/>
  <c r="AF31" i="4"/>
  <c r="AK31" i="4" s="1"/>
  <c r="AG31" i="4"/>
  <c r="AH31" i="4"/>
  <c r="AM31" i="4" s="1"/>
  <c r="AI31" i="4"/>
  <c r="AJ31" i="4"/>
  <c r="AO31" i="4" s="1"/>
  <c r="AL31" i="4"/>
  <c r="AN31" i="4"/>
  <c r="AP31" i="4"/>
  <c r="AS31" i="4"/>
  <c r="AT31" i="4"/>
  <c r="AU31" i="4"/>
  <c r="AV31" i="4"/>
  <c r="AW31" i="4"/>
  <c r="AX31" i="4"/>
  <c r="AY31" i="4"/>
  <c r="AZ31" i="4"/>
  <c r="BA31" i="4"/>
  <c r="BB31" i="4"/>
  <c r="BC31" i="4"/>
  <c r="BE31" i="4"/>
  <c r="B32" i="4"/>
  <c r="G32" i="4" s="1"/>
  <c r="C32" i="4"/>
  <c r="D32" i="4"/>
  <c r="I32" i="4" s="1"/>
  <c r="E32" i="4"/>
  <c r="F32" i="4"/>
  <c r="K32" i="4" s="1"/>
  <c r="H32" i="4"/>
  <c r="J32" i="4"/>
  <c r="L32" i="4"/>
  <c r="P32" i="4"/>
  <c r="Q32" i="4"/>
  <c r="R32" i="4"/>
  <c r="S32" i="4"/>
  <c r="T32" i="4"/>
  <c r="U32" i="4"/>
  <c r="V32" i="4"/>
  <c r="W32" i="4"/>
  <c r="X32" i="4"/>
  <c r="Y32" i="4"/>
  <c r="Z32" i="4"/>
  <c r="AB32" i="4"/>
  <c r="AC32" i="4"/>
  <c r="AF32" i="4"/>
  <c r="AG32" i="4"/>
  <c r="AL32" i="4" s="1"/>
  <c r="AH32" i="4"/>
  <c r="AI32" i="4"/>
  <c r="AN32" i="4" s="1"/>
  <c r="AJ32" i="4"/>
  <c r="AK32" i="4"/>
  <c r="AM32" i="4"/>
  <c r="AO32" i="4"/>
  <c r="AS32" i="4"/>
  <c r="AT32" i="4"/>
  <c r="AU32" i="4"/>
  <c r="AV32" i="4"/>
  <c r="AW32" i="4"/>
  <c r="AX32" i="4"/>
  <c r="AY32" i="4"/>
  <c r="AZ32" i="4"/>
  <c r="BA32" i="4"/>
  <c r="BB32" i="4"/>
  <c r="BC32" i="4"/>
  <c r="BE32" i="4"/>
  <c r="B33" i="4"/>
  <c r="C33" i="4"/>
  <c r="H33" i="4" s="1"/>
  <c r="D33" i="4"/>
  <c r="E33" i="4"/>
  <c r="J33" i="4" s="1"/>
  <c r="F33" i="4"/>
  <c r="G33" i="4"/>
  <c r="I33" i="4"/>
  <c r="K33" i="4"/>
  <c r="P33" i="4"/>
  <c r="Q33" i="4"/>
  <c r="R33" i="4"/>
  <c r="S33" i="4"/>
  <c r="T33" i="4"/>
  <c r="U33" i="4"/>
  <c r="V33" i="4"/>
  <c r="W33" i="4"/>
  <c r="X33" i="4"/>
  <c r="Y33" i="4"/>
  <c r="Z33" i="4"/>
  <c r="AB33" i="4"/>
  <c r="AC33" i="4" s="1"/>
  <c r="AF33" i="4"/>
  <c r="AK33" i="4" s="1"/>
  <c r="AG33" i="4"/>
  <c r="AH33" i="4"/>
  <c r="AM33" i="4" s="1"/>
  <c r="AI33" i="4"/>
  <c r="AJ33" i="4"/>
  <c r="AO33" i="4" s="1"/>
  <c r="AL33" i="4"/>
  <c r="AN33" i="4"/>
  <c r="AS33" i="4"/>
  <c r="AT33" i="4"/>
  <c r="AU33" i="4"/>
  <c r="AV33" i="4"/>
  <c r="AW33" i="4"/>
  <c r="AX33" i="4"/>
  <c r="AY33" i="4"/>
  <c r="AZ33" i="4"/>
  <c r="BA33" i="4"/>
  <c r="BB33" i="4"/>
  <c r="BC33" i="4"/>
  <c r="BE33" i="4"/>
  <c r="B34" i="4"/>
  <c r="G34" i="4" s="1"/>
  <c r="C34" i="4"/>
  <c r="D34" i="4"/>
  <c r="I34" i="4" s="1"/>
  <c r="E34" i="4"/>
  <c r="F34" i="4"/>
  <c r="K34" i="4" s="1"/>
  <c r="H34" i="4"/>
  <c r="J34" i="4"/>
  <c r="P34" i="4"/>
  <c r="Q34" i="4"/>
  <c r="R34" i="4"/>
  <c r="S34" i="4"/>
  <c r="T34" i="4"/>
  <c r="U34" i="4"/>
  <c r="V34" i="4"/>
  <c r="W34" i="4"/>
  <c r="X34" i="4"/>
  <c r="Y34" i="4"/>
  <c r="Z34" i="4"/>
  <c r="AB34" i="4"/>
  <c r="AC34" i="4"/>
  <c r="AF34" i="4"/>
  <c r="AG34" i="4"/>
  <c r="AL34" i="4" s="1"/>
  <c r="AH34" i="4"/>
  <c r="AI34" i="4"/>
  <c r="AN34" i="4" s="1"/>
  <c r="AJ34" i="4"/>
  <c r="AK34" i="4"/>
  <c r="AM34" i="4"/>
  <c r="AO34" i="4"/>
  <c r="AS34" i="4"/>
  <c r="AT34" i="4"/>
  <c r="AU34" i="4"/>
  <c r="AV34" i="4"/>
  <c r="AW34" i="4"/>
  <c r="AX34" i="4"/>
  <c r="AY34" i="4"/>
  <c r="AZ34" i="4"/>
  <c r="BA34" i="4"/>
  <c r="BB34" i="4"/>
  <c r="BC34" i="4"/>
  <c r="BE34" i="4"/>
  <c r="B35" i="4"/>
  <c r="C35" i="4"/>
  <c r="H35" i="4" s="1"/>
  <c r="D35" i="4"/>
  <c r="E35" i="4"/>
  <c r="J35" i="4" s="1"/>
  <c r="F35" i="4"/>
  <c r="G35" i="4"/>
  <c r="I35" i="4"/>
  <c r="K35" i="4"/>
  <c r="P35" i="4"/>
  <c r="Q35" i="4"/>
  <c r="R35" i="4"/>
  <c r="S35" i="4"/>
  <c r="T35" i="4"/>
  <c r="U35" i="4"/>
  <c r="V35" i="4"/>
  <c r="W35" i="4"/>
  <c r="X35" i="4"/>
  <c r="Y35" i="4"/>
  <c r="Z35" i="4"/>
  <c r="AB35" i="4"/>
  <c r="AC35" i="4" s="1"/>
  <c r="AF35" i="4"/>
  <c r="AK35" i="4" s="1"/>
  <c r="AG35" i="4"/>
  <c r="AH35" i="4"/>
  <c r="AM35" i="4" s="1"/>
  <c r="AI35" i="4"/>
  <c r="AJ35" i="4"/>
  <c r="AO35" i="4" s="1"/>
  <c r="AL35" i="4"/>
  <c r="AN35" i="4"/>
  <c r="AP35" i="4"/>
  <c r="AS35" i="4"/>
  <c r="AT35" i="4"/>
  <c r="AU35" i="4"/>
  <c r="AV35" i="4"/>
  <c r="AW35" i="4"/>
  <c r="AX35" i="4"/>
  <c r="AY35" i="4"/>
  <c r="AZ35" i="4"/>
  <c r="BA35" i="4"/>
  <c r="BB35" i="4"/>
  <c r="BC35" i="4"/>
  <c r="BE35" i="4"/>
  <c r="B36" i="4"/>
  <c r="G36" i="4" s="1"/>
  <c r="C36" i="4"/>
  <c r="D36" i="4"/>
  <c r="I36" i="4" s="1"/>
  <c r="E36" i="4"/>
  <c r="F36" i="4"/>
  <c r="K36" i="4" s="1"/>
  <c r="H36" i="4"/>
  <c r="J36" i="4"/>
  <c r="L36" i="4"/>
  <c r="P36" i="4"/>
  <c r="Q36" i="4"/>
  <c r="R36" i="4"/>
  <c r="S36" i="4"/>
  <c r="T36" i="4"/>
  <c r="U36" i="4"/>
  <c r="V36" i="4"/>
  <c r="W36" i="4"/>
  <c r="X36" i="4"/>
  <c r="Y36" i="4"/>
  <c r="Z36" i="4"/>
  <c r="AB36" i="4"/>
  <c r="AC36" i="4"/>
  <c r="AF36" i="4"/>
  <c r="AG36" i="4"/>
  <c r="AL36" i="4" s="1"/>
  <c r="AH36" i="4"/>
  <c r="AI36" i="4"/>
  <c r="AN36" i="4" s="1"/>
  <c r="AJ36" i="4"/>
  <c r="AK36" i="4"/>
  <c r="AM36" i="4"/>
  <c r="AO36" i="4"/>
  <c r="AS36" i="4"/>
  <c r="AT36" i="4"/>
  <c r="AU36" i="4"/>
  <c r="AV36" i="4"/>
  <c r="AW36" i="4"/>
  <c r="AX36" i="4"/>
  <c r="AY36" i="4"/>
  <c r="AZ36" i="4"/>
  <c r="BA36" i="4"/>
  <c r="BB36" i="4"/>
  <c r="BC36" i="4"/>
  <c r="BE36" i="4"/>
  <c r="B37" i="4"/>
  <c r="C37" i="4"/>
  <c r="H37" i="4" s="1"/>
  <c r="D37" i="4"/>
  <c r="E37" i="4"/>
  <c r="J37" i="4" s="1"/>
  <c r="F37" i="4"/>
  <c r="G37" i="4"/>
  <c r="I37" i="4"/>
  <c r="K37" i="4"/>
  <c r="P37" i="4"/>
  <c r="Q37" i="4"/>
  <c r="R37" i="4"/>
  <c r="S37" i="4"/>
  <c r="T37" i="4"/>
  <c r="U37" i="4"/>
  <c r="V37" i="4"/>
  <c r="W37" i="4"/>
  <c r="X37" i="4"/>
  <c r="Y37" i="4"/>
  <c r="Z37" i="4"/>
  <c r="AB37" i="4"/>
  <c r="AC37" i="4" s="1"/>
  <c r="AF37" i="4"/>
  <c r="AK37" i="4" s="1"/>
  <c r="AG37" i="4"/>
  <c r="AH37" i="4"/>
  <c r="AM37" i="4" s="1"/>
  <c r="AI37" i="4"/>
  <c r="AJ37" i="4"/>
  <c r="AO37" i="4" s="1"/>
  <c r="AL37" i="4"/>
  <c r="AN37" i="4"/>
  <c r="AS37" i="4"/>
  <c r="AT37" i="4"/>
  <c r="AU37" i="4"/>
  <c r="AV37" i="4"/>
  <c r="AW37" i="4"/>
  <c r="AX37" i="4"/>
  <c r="AY37" i="4"/>
  <c r="AZ37" i="4"/>
  <c r="BA37" i="4"/>
  <c r="BB37" i="4"/>
  <c r="BC37" i="4"/>
  <c r="BE37" i="4"/>
  <c r="B38" i="4"/>
  <c r="G38" i="4" s="1"/>
  <c r="C38" i="4"/>
  <c r="D38" i="4"/>
  <c r="I38" i="4" s="1"/>
  <c r="E38" i="4"/>
  <c r="F38" i="4"/>
  <c r="K38" i="4" s="1"/>
  <c r="H38" i="4"/>
  <c r="J38" i="4"/>
  <c r="P38" i="4"/>
  <c r="Q38" i="4"/>
  <c r="R38" i="4"/>
  <c r="S38" i="4"/>
  <c r="T38" i="4"/>
  <c r="U38" i="4"/>
  <c r="V38" i="4"/>
  <c r="W38" i="4"/>
  <c r="X38" i="4"/>
  <c r="Y38" i="4"/>
  <c r="Z38" i="4"/>
  <c r="AB38" i="4"/>
  <c r="AC38" i="4"/>
  <c r="AF38" i="4"/>
  <c r="AG38" i="4"/>
  <c r="AL38" i="4" s="1"/>
  <c r="AH38" i="4"/>
  <c r="AI38" i="4"/>
  <c r="AN38" i="4" s="1"/>
  <c r="AJ38" i="4"/>
  <c r="AK38" i="4"/>
  <c r="AM38" i="4"/>
  <c r="AO38" i="4"/>
  <c r="AS38" i="4"/>
  <c r="AT38" i="4"/>
  <c r="AU38" i="4"/>
  <c r="AV38" i="4"/>
  <c r="AW38" i="4"/>
  <c r="AX38" i="4"/>
  <c r="AY38" i="4"/>
  <c r="AZ38" i="4"/>
  <c r="BA38" i="4"/>
  <c r="BB38" i="4"/>
  <c r="BC38" i="4"/>
  <c r="BE38" i="4"/>
  <c r="B39" i="4"/>
  <c r="C39" i="4"/>
  <c r="H39" i="4" s="1"/>
  <c r="D39" i="4"/>
  <c r="E39" i="4"/>
  <c r="J39" i="4" s="1"/>
  <c r="F39" i="4"/>
  <c r="G39" i="4"/>
  <c r="I39" i="4"/>
  <c r="K39" i="4"/>
  <c r="P39" i="4"/>
  <c r="Q39" i="4"/>
  <c r="R39" i="4"/>
  <c r="S39" i="4"/>
  <c r="T39" i="4"/>
  <c r="U39" i="4"/>
  <c r="V39" i="4"/>
  <c r="W39" i="4"/>
  <c r="X39" i="4"/>
  <c r="Y39" i="4"/>
  <c r="Z39" i="4"/>
  <c r="AB39" i="4"/>
  <c r="AC39" i="4" s="1"/>
  <c r="AF39" i="4"/>
  <c r="AK39" i="4" s="1"/>
  <c r="AG39" i="4"/>
  <c r="AH39" i="4"/>
  <c r="AM39" i="4" s="1"/>
  <c r="AI39" i="4"/>
  <c r="AJ39" i="4"/>
  <c r="AO39" i="4" s="1"/>
  <c r="AL39" i="4"/>
  <c r="AN39" i="4"/>
  <c r="AP39" i="4"/>
  <c r="AS39" i="4"/>
  <c r="AT39" i="4"/>
  <c r="AU39" i="4"/>
  <c r="AV39" i="4"/>
  <c r="AW39" i="4"/>
  <c r="AX39" i="4"/>
  <c r="AY39" i="4"/>
  <c r="AZ39" i="4"/>
  <c r="BA39" i="4"/>
  <c r="BB39" i="4"/>
  <c r="BC39" i="4"/>
  <c r="BE39" i="4"/>
  <c r="B40" i="4"/>
  <c r="G40" i="4" s="1"/>
  <c r="C40" i="4"/>
  <c r="D40" i="4"/>
  <c r="I40" i="4" s="1"/>
  <c r="E40" i="4"/>
  <c r="F40" i="4"/>
  <c r="K40" i="4" s="1"/>
  <c r="H40" i="4"/>
  <c r="J40" i="4"/>
  <c r="L40" i="4"/>
  <c r="P40" i="4"/>
  <c r="Q40" i="4"/>
  <c r="R40" i="4"/>
  <c r="S40" i="4"/>
  <c r="T40" i="4"/>
  <c r="U40" i="4"/>
  <c r="V40" i="4"/>
  <c r="W40" i="4"/>
  <c r="X40" i="4"/>
  <c r="Y40" i="4"/>
  <c r="Z40" i="4"/>
  <c r="AB40" i="4"/>
  <c r="AC40" i="4"/>
  <c r="AF40" i="4"/>
  <c r="AG40" i="4"/>
  <c r="AL40" i="4" s="1"/>
  <c r="AH40" i="4"/>
  <c r="AI40" i="4"/>
  <c r="AN40" i="4" s="1"/>
  <c r="AJ40" i="4"/>
  <c r="AK40" i="4"/>
  <c r="AM40" i="4"/>
  <c r="AO40" i="4"/>
  <c r="AS40" i="4"/>
  <c r="AT40" i="4"/>
  <c r="AU40" i="4"/>
  <c r="AV40" i="4"/>
  <c r="AW40" i="4"/>
  <c r="AX40" i="4"/>
  <c r="AY40" i="4"/>
  <c r="AZ40" i="4"/>
  <c r="BA40" i="4"/>
  <c r="BB40" i="4"/>
  <c r="BC40" i="4"/>
  <c r="BE40" i="4"/>
  <c r="B41" i="4"/>
  <c r="C41" i="4"/>
  <c r="H41" i="4" s="1"/>
  <c r="D41" i="4"/>
  <c r="E41" i="4"/>
  <c r="J41" i="4" s="1"/>
  <c r="F41" i="4"/>
  <c r="G41" i="4"/>
  <c r="I41" i="4"/>
  <c r="K41" i="4"/>
  <c r="P41" i="4"/>
  <c r="Q41" i="4"/>
  <c r="R41" i="4"/>
  <c r="S41" i="4"/>
  <c r="T41" i="4"/>
  <c r="U41" i="4"/>
  <c r="V41" i="4"/>
  <c r="W41" i="4"/>
  <c r="X41" i="4"/>
  <c r="Y41" i="4"/>
  <c r="Z41" i="4"/>
  <c r="AB41" i="4"/>
  <c r="AC41" i="4" s="1"/>
  <c r="AF41" i="4"/>
  <c r="AK41" i="4" s="1"/>
  <c r="AP41" i="4" s="1"/>
  <c r="AG41" i="4"/>
  <c r="AH41" i="4"/>
  <c r="AM41" i="4" s="1"/>
  <c r="AI41" i="4"/>
  <c r="AJ41" i="4"/>
  <c r="AO41" i="4" s="1"/>
  <c r="AL41" i="4"/>
  <c r="AN41" i="4"/>
  <c r="AS41" i="4"/>
  <c r="AT41" i="4"/>
  <c r="AU41" i="4"/>
  <c r="AV41" i="4"/>
  <c r="AW41" i="4"/>
  <c r="AX41" i="4"/>
  <c r="AY41" i="4"/>
  <c r="AZ41" i="4"/>
  <c r="BA41" i="4"/>
  <c r="BB41" i="4"/>
  <c r="BC41" i="4"/>
  <c r="BE41" i="4"/>
  <c r="B42" i="4"/>
  <c r="G42" i="4" s="1"/>
  <c r="L42" i="4" s="1"/>
  <c r="C42" i="4"/>
  <c r="D42" i="4"/>
  <c r="I42" i="4" s="1"/>
  <c r="E42" i="4"/>
  <c r="F42" i="4"/>
  <c r="K42" i="4" s="1"/>
  <c r="H42" i="4"/>
  <c r="J42" i="4"/>
  <c r="P42" i="4"/>
  <c r="Q42" i="4"/>
  <c r="R42" i="4"/>
  <c r="S42" i="4"/>
  <c r="T42" i="4"/>
  <c r="U42" i="4"/>
  <c r="V42" i="4"/>
  <c r="W42" i="4"/>
  <c r="X42" i="4"/>
  <c r="Y42" i="4"/>
  <c r="Z42" i="4"/>
  <c r="AB42" i="4"/>
  <c r="AC42" i="4"/>
  <c r="AF42" i="4"/>
  <c r="AG42" i="4"/>
  <c r="AL42" i="4" s="1"/>
  <c r="AH42" i="4"/>
  <c r="AI42" i="4"/>
  <c r="AN42" i="4" s="1"/>
  <c r="AJ42" i="4"/>
  <c r="AK42" i="4"/>
  <c r="AM42" i="4"/>
  <c r="AO42" i="4"/>
  <c r="AS42" i="4"/>
  <c r="AT42" i="4"/>
  <c r="AU42" i="4"/>
  <c r="AV42" i="4"/>
  <c r="AW42" i="4"/>
  <c r="AX42" i="4"/>
  <c r="AY42" i="4"/>
  <c r="AZ42" i="4"/>
  <c r="BA42" i="4"/>
  <c r="BB42" i="4"/>
  <c r="BC42" i="4"/>
  <c r="BE42" i="4"/>
  <c r="B43" i="4"/>
  <c r="C43" i="4"/>
  <c r="H43" i="4" s="1"/>
  <c r="D43" i="4"/>
  <c r="E43" i="4"/>
  <c r="J43" i="4" s="1"/>
  <c r="F43" i="4"/>
  <c r="G43" i="4"/>
  <c r="I43" i="4"/>
  <c r="K43" i="4"/>
  <c r="P43" i="4"/>
  <c r="Q43" i="4"/>
  <c r="R43" i="4"/>
  <c r="S43" i="4"/>
  <c r="T43" i="4"/>
  <c r="U43" i="4"/>
  <c r="V43" i="4"/>
  <c r="W43" i="4"/>
  <c r="X43" i="4"/>
  <c r="Y43" i="4"/>
  <c r="Z43" i="4"/>
  <c r="AB43" i="4"/>
  <c r="AC43" i="4" s="1"/>
  <c r="AF43" i="4"/>
  <c r="AK43" i="4" s="1"/>
  <c r="AG43" i="4"/>
  <c r="AH43" i="4"/>
  <c r="AM43" i="4" s="1"/>
  <c r="AI43" i="4"/>
  <c r="AJ43" i="4"/>
  <c r="AO43" i="4" s="1"/>
  <c r="AL43" i="4"/>
  <c r="AN43" i="4"/>
  <c r="AP43" i="4"/>
  <c r="AS43" i="4"/>
  <c r="AT43" i="4"/>
  <c r="AU43" i="4"/>
  <c r="AV43" i="4"/>
  <c r="AW43" i="4"/>
  <c r="AX43" i="4"/>
  <c r="AY43" i="4"/>
  <c r="AZ43" i="4"/>
  <c r="BA43" i="4"/>
  <c r="BB43" i="4"/>
  <c r="BC43" i="4"/>
  <c r="BE43" i="4"/>
  <c r="B44" i="4"/>
  <c r="G44" i="4" s="1"/>
  <c r="C44" i="4"/>
  <c r="D44" i="4"/>
  <c r="I44" i="4" s="1"/>
  <c r="E44" i="4"/>
  <c r="F44" i="4"/>
  <c r="K44" i="4" s="1"/>
  <c r="H44" i="4"/>
  <c r="J44" i="4"/>
  <c r="L44" i="4"/>
  <c r="P44" i="4"/>
  <c r="Q44" i="4"/>
  <c r="R44" i="4"/>
  <c r="S44" i="4"/>
  <c r="T44" i="4"/>
  <c r="U44" i="4"/>
  <c r="V44" i="4"/>
  <c r="W44" i="4"/>
  <c r="X44" i="4"/>
  <c r="Y44" i="4"/>
  <c r="Z44" i="4"/>
  <c r="AB44" i="4"/>
  <c r="AC44" i="4"/>
  <c r="AF44" i="4"/>
  <c r="AG44" i="4"/>
  <c r="AL44" i="4" s="1"/>
  <c r="AH44" i="4"/>
  <c r="AI44" i="4"/>
  <c r="AN44" i="4" s="1"/>
  <c r="AJ44" i="4"/>
  <c r="AK44" i="4"/>
  <c r="AM44" i="4"/>
  <c r="AO44" i="4"/>
  <c r="AS44" i="4"/>
  <c r="AT44" i="4"/>
  <c r="AU44" i="4"/>
  <c r="AV44" i="4"/>
  <c r="AW44" i="4"/>
  <c r="AX44" i="4"/>
  <c r="AY44" i="4"/>
  <c r="AZ44" i="4"/>
  <c r="BA44" i="4"/>
  <c r="BB44" i="4"/>
  <c r="BC44" i="4"/>
  <c r="BE44" i="4"/>
  <c r="B45" i="4"/>
  <c r="C45" i="4"/>
  <c r="H45" i="4" s="1"/>
  <c r="D45" i="4"/>
  <c r="E45" i="4"/>
  <c r="J45" i="4" s="1"/>
  <c r="F45" i="4"/>
  <c r="G45" i="4"/>
  <c r="I45" i="4"/>
  <c r="K45" i="4"/>
  <c r="P45" i="4"/>
  <c r="Q45" i="4"/>
  <c r="R45" i="4"/>
  <c r="S45" i="4"/>
  <c r="T45" i="4"/>
  <c r="U45" i="4"/>
  <c r="V45" i="4"/>
  <c r="W45" i="4"/>
  <c r="X45" i="4"/>
  <c r="Y45" i="4"/>
  <c r="Z45" i="4"/>
  <c r="AB45" i="4"/>
  <c r="AC45" i="4" s="1"/>
  <c r="AF45" i="4"/>
  <c r="AK45" i="4" s="1"/>
  <c r="AP45" i="4" s="1"/>
  <c r="AG45" i="4"/>
  <c r="AH45" i="4"/>
  <c r="AM45" i="4" s="1"/>
  <c r="AI45" i="4"/>
  <c r="AJ45" i="4"/>
  <c r="AO45" i="4" s="1"/>
  <c r="AL45" i="4"/>
  <c r="AN45" i="4"/>
  <c r="AS45" i="4"/>
  <c r="AT45" i="4"/>
  <c r="AU45" i="4"/>
  <c r="AV45" i="4"/>
  <c r="AW45" i="4"/>
  <c r="AX45" i="4"/>
  <c r="AY45" i="4"/>
  <c r="AZ45" i="4"/>
  <c r="BA45" i="4"/>
  <c r="BB45" i="4"/>
  <c r="BC45" i="4"/>
  <c r="BE45" i="4"/>
  <c r="B46" i="4"/>
  <c r="G46" i="4" s="1"/>
  <c r="L46" i="4" s="1"/>
  <c r="C46" i="4"/>
  <c r="D46" i="4"/>
  <c r="I46" i="4" s="1"/>
  <c r="E46" i="4"/>
  <c r="F46" i="4"/>
  <c r="K46" i="4" s="1"/>
  <c r="H46" i="4"/>
  <c r="J46" i="4"/>
  <c r="P46" i="4"/>
  <c r="Q46" i="4"/>
  <c r="R46" i="4"/>
  <c r="S46" i="4"/>
  <c r="T46" i="4"/>
  <c r="U46" i="4"/>
  <c r="V46" i="4"/>
  <c r="W46" i="4"/>
  <c r="X46" i="4"/>
  <c r="Y46" i="4"/>
  <c r="Z46" i="4"/>
  <c r="AB46" i="4"/>
  <c r="AC46" i="4"/>
  <c r="AF46" i="4"/>
  <c r="AG46" i="4"/>
  <c r="AL46" i="4" s="1"/>
  <c r="AH46" i="4"/>
  <c r="AI46" i="4"/>
  <c r="AN46" i="4" s="1"/>
  <c r="AJ46" i="4"/>
  <c r="AK46" i="4"/>
  <c r="AM46" i="4"/>
  <c r="AO46" i="4"/>
  <c r="AS46" i="4"/>
  <c r="AT46" i="4"/>
  <c r="AU46" i="4"/>
  <c r="AV46" i="4"/>
  <c r="AW46" i="4"/>
  <c r="AX46" i="4"/>
  <c r="AY46" i="4"/>
  <c r="AZ46" i="4"/>
  <c r="BA46" i="4"/>
  <c r="BB46" i="4"/>
  <c r="BC46" i="4"/>
  <c r="BE46" i="4"/>
  <c r="B47" i="4"/>
  <c r="C47" i="4"/>
  <c r="H47" i="4" s="1"/>
  <c r="D47" i="4"/>
  <c r="E47" i="4"/>
  <c r="J47" i="4" s="1"/>
  <c r="F47" i="4"/>
  <c r="G47" i="4"/>
  <c r="I47" i="4"/>
  <c r="K47" i="4"/>
  <c r="P47" i="4"/>
  <c r="Q47" i="4"/>
  <c r="R47" i="4"/>
  <c r="S47" i="4"/>
  <c r="T47" i="4"/>
  <c r="U47" i="4"/>
  <c r="V47" i="4"/>
  <c r="W47" i="4"/>
  <c r="X47" i="4"/>
  <c r="Y47" i="4"/>
  <c r="Z47" i="4"/>
  <c r="AB47" i="4"/>
  <c r="AC47" i="4" s="1"/>
  <c r="AF47" i="4"/>
  <c r="AK47" i="4" s="1"/>
  <c r="AG47" i="4"/>
  <c r="AH47" i="4"/>
  <c r="AM47" i="4" s="1"/>
  <c r="AI47" i="4"/>
  <c r="AJ47" i="4"/>
  <c r="AO47" i="4" s="1"/>
  <c r="AL47" i="4"/>
  <c r="AN47" i="4"/>
  <c r="AP47" i="4"/>
  <c r="AS47" i="4"/>
  <c r="AT47" i="4"/>
  <c r="AU47" i="4"/>
  <c r="AV47" i="4"/>
  <c r="AW47" i="4"/>
  <c r="AX47" i="4"/>
  <c r="AY47" i="4"/>
  <c r="AZ47" i="4"/>
  <c r="BA47" i="4"/>
  <c r="BB47" i="4"/>
  <c r="BC47" i="4"/>
  <c r="BE47" i="4"/>
  <c r="B48" i="4"/>
  <c r="G48" i="4" s="1"/>
  <c r="C48" i="4"/>
  <c r="D48" i="4"/>
  <c r="I48" i="4" s="1"/>
  <c r="E48" i="4"/>
  <c r="F48" i="4"/>
  <c r="H48" i="4"/>
  <c r="L48" i="4" s="1"/>
  <c r="J48" i="4"/>
  <c r="K48" i="4"/>
  <c r="P48" i="4"/>
  <c r="Q48" i="4"/>
  <c r="R48" i="4"/>
  <c r="S48" i="4"/>
  <c r="T48" i="4"/>
  <c r="U48" i="4"/>
  <c r="V48" i="4"/>
  <c r="W48" i="4"/>
  <c r="X48" i="4"/>
  <c r="Y48" i="4"/>
  <c r="Z48" i="4"/>
  <c r="AB48" i="4"/>
  <c r="AC48" i="4" s="1"/>
  <c r="AF48" i="4"/>
  <c r="AK48" i="4" s="1"/>
  <c r="AG48" i="4"/>
  <c r="AH48" i="4"/>
  <c r="AM48" i="4" s="1"/>
  <c r="AI48" i="4"/>
  <c r="AJ48" i="4"/>
  <c r="AO48" i="4" s="1"/>
  <c r="AL48" i="4"/>
  <c r="AN48" i="4"/>
  <c r="AS48" i="4"/>
  <c r="AT48" i="4"/>
  <c r="AU48" i="4"/>
  <c r="AV48" i="4"/>
  <c r="AW48" i="4"/>
  <c r="AX48" i="4"/>
  <c r="AY48" i="4"/>
  <c r="AZ48" i="4"/>
  <c r="BA48" i="4"/>
  <c r="BB48" i="4"/>
  <c r="BC48" i="4"/>
  <c r="BE48" i="4"/>
  <c r="B49" i="4"/>
  <c r="G49" i="4" s="1"/>
  <c r="C49" i="4"/>
  <c r="D49" i="4"/>
  <c r="I49" i="4" s="1"/>
  <c r="E49" i="4"/>
  <c r="F49" i="4"/>
  <c r="K49" i="4" s="1"/>
  <c r="H49" i="4"/>
  <c r="J49" i="4"/>
  <c r="P49" i="4"/>
  <c r="Q49" i="4"/>
  <c r="R49" i="4"/>
  <c r="S49" i="4"/>
  <c r="T49" i="4"/>
  <c r="U49" i="4"/>
  <c r="V49" i="4"/>
  <c r="W49" i="4"/>
  <c r="X49" i="4"/>
  <c r="Y49" i="4"/>
  <c r="Z49" i="4"/>
  <c r="AB49" i="4"/>
  <c r="AC49" i="4"/>
  <c r="AF49" i="4"/>
  <c r="AG49" i="4"/>
  <c r="AL49" i="4" s="1"/>
  <c r="AH49" i="4"/>
  <c r="AI49" i="4"/>
  <c r="AN49" i="4" s="1"/>
  <c r="AJ49" i="4"/>
  <c r="AK49" i="4"/>
  <c r="AP49" i="4" s="1"/>
  <c r="AM49" i="4"/>
  <c r="AO49" i="4"/>
  <c r="AS49" i="4"/>
  <c r="AT49" i="4"/>
  <c r="AU49" i="4"/>
  <c r="AV49" i="4"/>
  <c r="AW49" i="4"/>
  <c r="AX49" i="4"/>
  <c r="AY49" i="4"/>
  <c r="AZ49" i="4"/>
  <c r="BA49" i="4"/>
  <c r="BB49" i="4"/>
  <c r="BC49" i="4"/>
  <c r="BE49" i="4"/>
  <c r="B50" i="4"/>
  <c r="C50" i="4"/>
  <c r="H50" i="4" s="1"/>
  <c r="D50" i="4"/>
  <c r="E50" i="4"/>
  <c r="J50" i="4" s="1"/>
  <c r="F50" i="4"/>
  <c r="G50" i="4"/>
  <c r="L50" i="4" s="1"/>
  <c r="I50" i="4"/>
  <c r="K50" i="4"/>
  <c r="P50" i="4"/>
  <c r="Q50" i="4"/>
  <c r="R50" i="4"/>
  <c r="S50" i="4"/>
  <c r="T50" i="4"/>
  <c r="U50" i="4"/>
  <c r="V50" i="4"/>
  <c r="W50" i="4"/>
  <c r="X50" i="4"/>
  <c r="Y50" i="4"/>
  <c r="Z50" i="4"/>
  <c r="AB50" i="4"/>
  <c r="AC50" i="4" s="1"/>
  <c r="AF50" i="4"/>
  <c r="AK50" i="4" s="1"/>
  <c r="AG50" i="4"/>
  <c r="AH50" i="4"/>
  <c r="AM50" i="4" s="1"/>
  <c r="AI50" i="4"/>
  <c r="AJ50" i="4"/>
  <c r="AO50" i="4" s="1"/>
  <c r="AL50" i="4"/>
  <c r="AN50" i="4"/>
  <c r="AS50" i="4"/>
  <c r="AT50" i="4"/>
  <c r="AU50" i="4"/>
  <c r="AV50" i="4"/>
  <c r="AW50" i="4"/>
  <c r="AX50" i="4"/>
  <c r="AY50" i="4"/>
  <c r="AZ50" i="4"/>
  <c r="BA50" i="4"/>
  <c r="BB50" i="4"/>
  <c r="BC50" i="4"/>
  <c r="BE50" i="4"/>
  <c r="B51" i="4"/>
  <c r="G51" i="4" s="1"/>
  <c r="C51" i="4"/>
  <c r="D51" i="4"/>
  <c r="I51" i="4" s="1"/>
  <c r="E51" i="4"/>
  <c r="F51" i="4"/>
  <c r="K51" i="4" s="1"/>
  <c r="H51" i="4"/>
  <c r="J51" i="4"/>
  <c r="P51" i="4"/>
  <c r="Q51" i="4"/>
  <c r="R51" i="4"/>
  <c r="S51" i="4"/>
  <c r="T51" i="4"/>
  <c r="U51" i="4"/>
  <c r="V51" i="4"/>
  <c r="W51" i="4"/>
  <c r="X51" i="4"/>
  <c r="Y51" i="4"/>
  <c r="Z51" i="4"/>
  <c r="AB51" i="4"/>
  <c r="AC51" i="4"/>
  <c r="AF51" i="4"/>
  <c r="AG51" i="4"/>
  <c r="AL51" i="4" s="1"/>
  <c r="AH51" i="4"/>
  <c r="AI51" i="4"/>
  <c r="AN51" i="4" s="1"/>
  <c r="AJ51" i="4"/>
  <c r="AK51" i="4"/>
  <c r="AP51" i="4" s="1"/>
  <c r="AM51" i="4"/>
  <c r="AO51" i="4"/>
  <c r="AS51" i="4"/>
  <c r="AT51" i="4"/>
  <c r="AU51" i="4"/>
  <c r="AV51" i="4"/>
  <c r="AW51" i="4"/>
  <c r="AX51" i="4"/>
  <c r="AY51" i="4"/>
  <c r="AZ51" i="4"/>
  <c r="BA51" i="4"/>
  <c r="BB51" i="4"/>
  <c r="BC51" i="4"/>
  <c r="BE51" i="4"/>
  <c r="B52" i="4"/>
  <c r="C52" i="4"/>
  <c r="H52" i="4" s="1"/>
  <c r="D52" i="4"/>
  <c r="E52" i="4"/>
  <c r="J52" i="4" s="1"/>
  <c r="F52" i="4"/>
  <c r="G52" i="4"/>
  <c r="L52" i="4" s="1"/>
  <c r="I52" i="4"/>
  <c r="K52" i="4"/>
  <c r="P52" i="4"/>
  <c r="Q52" i="4"/>
  <c r="R52" i="4"/>
  <c r="S52" i="4"/>
  <c r="T52" i="4"/>
  <c r="U52" i="4"/>
  <c r="V52" i="4"/>
  <c r="W52" i="4"/>
  <c r="X52" i="4"/>
  <c r="Y52" i="4"/>
  <c r="Z52" i="4"/>
  <c r="AB52" i="4"/>
  <c r="AC52" i="4" s="1"/>
  <c r="AF52" i="4"/>
  <c r="AK52" i="4" s="1"/>
  <c r="AG52" i="4"/>
  <c r="AH52" i="4"/>
  <c r="AM52" i="4" s="1"/>
  <c r="AI52" i="4"/>
  <c r="AJ52" i="4"/>
  <c r="AO52" i="4" s="1"/>
  <c r="AL52" i="4"/>
  <c r="AN52" i="4"/>
  <c r="AS52" i="4"/>
  <c r="AT52" i="4"/>
  <c r="AU52" i="4"/>
  <c r="AV52" i="4"/>
  <c r="AW52" i="4"/>
  <c r="AX52" i="4"/>
  <c r="AY52" i="4"/>
  <c r="AZ52" i="4"/>
  <c r="BA52" i="4"/>
  <c r="BB52" i="4"/>
  <c r="BC52" i="4"/>
  <c r="BE52" i="4"/>
  <c r="B53" i="4"/>
  <c r="G53" i="4" s="1"/>
  <c r="C53" i="4"/>
  <c r="D53" i="4"/>
  <c r="I53" i="4" s="1"/>
  <c r="E53" i="4"/>
  <c r="F53" i="4"/>
  <c r="K53" i="4" s="1"/>
  <c r="H53" i="4"/>
  <c r="J53" i="4"/>
  <c r="P53" i="4"/>
  <c r="Q53" i="4"/>
  <c r="R53" i="4"/>
  <c r="S53" i="4"/>
  <c r="T53" i="4"/>
  <c r="U53" i="4"/>
  <c r="V53" i="4"/>
  <c r="W53" i="4"/>
  <c r="X53" i="4"/>
  <c r="Y53" i="4"/>
  <c r="Z53" i="4"/>
  <c r="AB53" i="4"/>
  <c r="AC53" i="4"/>
  <c r="AF53" i="4"/>
  <c r="AG53" i="4"/>
  <c r="AL53" i="4" s="1"/>
  <c r="AH53" i="4"/>
  <c r="AI53" i="4"/>
  <c r="AN53" i="4" s="1"/>
  <c r="AJ53" i="4"/>
  <c r="AK53" i="4"/>
  <c r="AP53" i="4" s="1"/>
  <c r="L89" i="1" s="1"/>
  <c r="AM53" i="4"/>
  <c r="AO53" i="4"/>
  <c r="AS53" i="4"/>
  <c r="AT53" i="4"/>
  <c r="AU53" i="4"/>
  <c r="AV53" i="4"/>
  <c r="AW53" i="4"/>
  <c r="AX53" i="4"/>
  <c r="AY53" i="4"/>
  <c r="AZ53" i="4"/>
  <c r="BA53" i="4"/>
  <c r="BB53" i="4"/>
  <c r="BC53" i="4"/>
  <c r="BE53" i="4"/>
  <c r="B54" i="4"/>
  <c r="C54" i="4"/>
  <c r="H54" i="4" s="1"/>
  <c r="D54" i="4"/>
  <c r="E54" i="4"/>
  <c r="J54" i="4" s="1"/>
  <c r="F54" i="4"/>
  <c r="G54" i="4"/>
  <c r="L54" i="4" s="1"/>
  <c r="I54" i="4"/>
  <c r="K54" i="4"/>
  <c r="P54" i="4"/>
  <c r="Q54" i="4"/>
  <c r="R54" i="4"/>
  <c r="S54" i="4"/>
  <c r="T54" i="4"/>
  <c r="U54" i="4"/>
  <c r="V54" i="4"/>
  <c r="W54" i="4"/>
  <c r="X54" i="4"/>
  <c r="Y54" i="4"/>
  <c r="Z54" i="4"/>
  <c r="AB54" i="4"/>
  <c r="AC54" i="4" s="1"/>
  <c r="AF54" i="4"/>
  <c r="AK54" i="4" s="1"/>
  <c r="AG54" i="4"/>
  <c r="AH54" i="4"/>
  <c r="AM54" i="4" s="1"/>
  <c r="AI54" i="4"/>
  <c r="AJ54" i="4"/>
  <c r="AO54" i="4" s="1"/>
  <c r="AL54" i="4"/>
  <c r="AN54" i="4"/>
  <c r="AS54" i="4"/>
  <c r="AT54" i="4"/>
  <c r="AU54" i="4"/>
  <c r="AV54" i="4"/>
  <c r="AW54" i="4"/>
  <c r="AX54" i="4"/>
  <c r="AY54" i="4"/>
  <c r="AZ54" i="4"/>
  <c r="BA54" i="4"/>
  <c r="BB54" i="4"/>
  <c r="BC54" i="4"/>
  <c r="BE54" i="4"/>
  <c r="B55" i="4"/>
  <c r="G55" i="4" s="1"/>
  <c r="C55" i="4"/>
  <c r="D55" i="4"/>
  <c r="I55" i="4" s="1"/>
  <c r="E55" i="4"/>
  <c r="J55" i="4" s="1"/>
  <c r="F55" i="4"/>
  <c r="K55" i="4" s="1"/>
  <c r="H55" i="4"/>
  <c r="P55" i="4"/>
  <c r="Q55" i="4"/>
  <c r="R55" i="4"/>
  <c r="S55" i="4"/>
  <c r="T55" i="4"/>
  <c r="U55" i="4"/>
  <c r="V55" i="4"/>
  <c r="W55" i="4"/>
  <c r="X55" i="4"/>
  <c r="Y55" i="4"/>
  <c r="Z55" i="4"/>
  <c r="AB55" i="4"/>
  <c r="AC55" i="4"/>
  <c r="AF55" i="4"/>
  <c r="AG55" i="4"/>
  <c r="AL55" i="4" s="1"/>
  <c r="AH55" i="4"/>
  <c r="AI55" i="4"/>
  <c r="AN55" i="4" s="1"/>
  <c r="AJ55" i="4"/>
  <c r="AK55" i="4"/>
  <c r="AM55" i="4"/>
  <c r="AO55" i="4"/>
  <c r="AS55" i="4"/>
  <c r="AT55" i="4"/>
  <c r="AU55" i="4"/>
  <c r="AV55" i="4"/>
  <c r="AW55" i="4"/>
  <c r="AX55" i="4"/>
  <c r="AY55" i="4"/>
  <c r="AZ55" i="4"/>
  <c r="BA55" i="4"/>
  <c r="BB55" i="4"/>
  <c r="BC55" i="4"/>
  <c r="BE55" i="4"/>
  <c r="B56" i="4"/>
  <c r="G56" i="4" s="1"/>
  <c r="C56" i="4"/>
  <c r="H56" i="4" s="1"/>
  <c r="D56" i="4"/>
  <c r="E56" i="4"/>
  <c r="J56" i="4" s="1"/>
  <c r="F56" i="4"/>
  <c r="K56" i="4" s="1"/>
  <c r="I56" i="4"/>
  <c r="P56" i="4"/>
  <c r="Q56" i="4"/>
  <c r="R56" i="4"/>
  <c r="S56" i="4"/>
  <c r="T56" i="4"/>
  <c r="U56" i="4"/>
  <c r="V56" i="4"/>
  <c r="W56" i="4"/>
  <c r="X56" i="4"/>
  <c r="Y56" i="4"/>
  <c r="Z56" i="4"/>
  <c r="AB56" i="4"/>
  <c r="AC56" i="4" s="1"/>
  <c r="AF56" i="4"/>
  <c r="AK56" i="4" s="1"/>
  <c r="AG56" i="4"/>
  <c r="AH56" i="4"/>
  <c r="AM56" i="4" s="1"/>
  <c r="AI56" i="4"/>
  <c r="AJ56" i="4"/>
  <c r="AO56" i="4" s="1"/>
  <c r="AL56" i="4"/>
  <c r="AN56" i="4"/>
  <c r="AS56" i="4"/>
  <c r="AT56" i="4"/>
  <c r="AU56" i="4"/>
  <c r="AV56" i="4"/>
  <c r="AW56" i="4"/>
  <c r="AX56" i="4"/>
  <c r="AY56" i="4"/>
  <c r="AZ56" i="4"/>
  <c r="BA56" i="4"/>
  <c r="BB56" i="4"/>
  <c r="BC56" i="4"/>
  <c r="BE56" i="4"/>
  <c r="B57" i="4"/>
  <c r="G57" i="4" s="1"/>
  <c r="C57" i="4"/>
  <c r="D57" i="4"/>
  <c r="I57" i="4" s="1"/>
  <c r="E57" i="4"/>
  <c r="J57" i="4" s="1"/>
  <c r="F57" i="4"/>
  <c r="K57" i="4" s="1"/>
  <c r="H57" i="4"/>
  <c r="P57" i="4"/>
  <c r="Q57" i="4"/>
  <c r="R57" i="4"/>
  <c r="S57" i="4"/>
  <c r="T57" i="4"/>
  <c r="U57" i="4"/>
  <c r="V57" i="4"/>
  <c r="W57" i="4"/>
  <c r="X57" i="4"/>
  <c r="Y57" i="4"/>
  <c r="Z57" i="4"/>
  <c r="AB57" i="4"/>
  <c r="AC57" i="4"/>
  <c r="AF57" i="4"/>
  <c r="AG57" i="4"/>
  <c r="AL57" i="4" s="1"/>
  <c r="AH57" i="4"/>
  <c r="AI57" i="4"/>
  <c r="AN57" i="4" s="1"/>
  <c r="AJ57" i="4"/>
  <c r="AK57" i="4"/>
  <c r="AM57" i="4"/>
  <c r="AO57" i="4"/>
  <c r="AS57" i="4"/>
  <c r="AT57" i="4"/>
  <c r="AU57" i="4"/>
  <c r="AV57" i="4"/>
  <c r="AW57" i="4"/>
  <c r="AX57" i="4"/>
  <c r="AY57" i="4"/>
  <c r="AZ57" i="4"/>
  <c r="BA57" i="4"/>
  <c r="BB57" i="4"/>
  <c r="BC57" i="4"/>
  <c r="BE57" i="4"/>
  <c r="B58" i="4"/>
  <c r="C58" i="4"/>
  <c r="H58" i="4" s="1"/>
  <c r="D58" i="4"/>
  <c r="E58" i="4"/>
  <c r="J58" i="4" s="1"/>
  <c r="F58" i="4"/>
  <c r="G58" i="4"/>
  <c r="I58" i="4"/>
  <c r="K58" i="4"/>
  <c r="P58" i="4"/>
  <c r="Q58" i="4"/>
  <c r="R58" i="4"/>
  <c r="S58" i="4"/>
  <c r="T58" i="4"/>
  <c r="U58" i="4"/>
  <c r="V58" i="4"/>
  <c r="W58" i="4"/>
  <c r="X58" i="4"/>
  <c r="Y58" i="4"/>
  <c r="Z58" i="4"/>
  <c r="AB58" i="4"/>
  <c r="AC58" i="4" s="1"/>
  <c r="AF58" i="4"/>
  <c r="AK58" i="4" s="1"/>
  <c r="AG58" i="4"/>
  <c r="AH58" i="4"/>
  <c r="AM58" i="4" s="1"/>
  <c r="AI58" i="4"/>
  <c r="AN58" i="4" s="1"/>
  <c r="AJ58" i="4"/>
  <c r="AO58" i="4" s="1"/>
  <c r="AL58" i="4"/>
  <c r="AS58" i="4"/>
  <c r="AT58" i="4"/>
  <c r="AU58" i="4"/>
  <c r="AV58" i="4"/>
  <c r="AW58" i="4"/>
  <c r="AX58" i="4"/>
  <c r="AY58" i="4"/>
  <c r="AZ58" i="4"/>
  <c r="BA58" i="4"/>
  <c r="BB58" i="4"/>
  <c r="BC58" i="4"/>
  <c r="BE58" i="4"/>
  <c r="AP136" i="4" l="1"/>
  <c r="AP132" i="4"/>
  <c r="AP128" i="4"/>
  <c r="AP124" i="4"/>
  <c r="L159" i="1" s="1"/>
  <c r="AP120" i="4"/>
  <c r="L155" i="1" s="1"/>
  <c r="AP116" i="4"/>
  <c r="L151" i="1" s="1"/>
  <c r="AP112" i="4"/>
  <c r="L147" i="1" s="1"/>
  <c r="AP108" i="4"/>
  <c r="L143" i="1" s="1"/>
  <c r="AP104" i="4"/>
  <c r="L139" i="1" s="1"/>
  <c r="AP100" i="4"/>
  <c r="L135" i="1" s="1"/>
  <c r="AP78" i="4"/>
  <c r="AP134" i="4"/>
  <c r="AP130" i="4"/>
  <c r="AP126" i="4"/>
  <c r="L161" i="1" s="1"/>
  <c r="AP122" i="4"/>
  <c r="L157" i="1" s="1"/>
  <c r="AP118" i="4"/>
  <c r="L153" i="1" s="1"/>
  <c r="AP114" i="4"/>
  <c r="L149" i="1" s="1"/>
  <c r="AP110" i="4"/>
  <c r="L145" i="1" s="1"/>
  <c r="AP106" i="4"/>
  <c r="L141" i="1" s="1"/>
  <c r="AP102" i="4"/>
  <c r="L137" i="1" s="1"/>
  <c r="AP90" i="4"/>
  <c r="L125" i="1" s="1"/>
  <c r="AP83" i="4"/>
  <c r="L118" i="1" s="1"/>
  <c r="AP81" i="4"/>
  <c r="AP85" i="4"/>
  <c r="L120" i="1" s="1"/>
  <c r="AP87" i="4"/>
  <c r="L122" i="1" s="1"/>
  <c r="AP82" i="4"/>
  <c r="L117" i="1" s="1"/>
  <c r="AP79" i="4"/>
  <c r="L114" i="1" s="1"/>
  <c r="L72" i="4"/>
  <c r="AP84" i="4"/>
  <c r="L119" i="1" s="1"/>
  <c r="AP86" i="4"/>
  <c r="L121" i="1" s="1"/>
  <c r="AP88" i="4"/>
  <c r="L123" i="1" s="1"/>
  <c r="AP55" i="4"/>
  <c r="L56" i="4"/>
  <c r="I92" i="1" s="1"/>
  <c r="AP59" i="4"/>
  <c r="L95" i="1" s="1"/>
  <c r="L58" i="4"/>
  <c r="I94" i="1" s="1"/>
  <c r="AP57" i="4"/>
  <c r="L65" i="4"/>
  <c r="AP80" i="4"/>
  <c r="L137" i="4"/>
  <c r="L135" i="4"/>
  <c r="L133" i="4"/>
  <c r="L131" i="4"/>
  <c r="L129" i="4"/>
  <c r="L127" i="4"/>
  <c r="L125" i="4"/>
  <c r="L123" i="4"/>
  <c r="L121" i="4"/>
  <c r="L119" i="4"/>
  <c r="L117" i="4"/>
  <c r="L115" i="4"/>
  <c r="L113" i="4"/>
  <c r="L111" i="4"/>
  <c r="L109" i="4"/>
  <c r="L107" i="4"/>
  <c r="L105" i="4"/>
  <c r="L103" i="4"/>
  <c r="L101" i="4"/>
  <c r="L99" i="4"/>
  <c r="L97" i="4"/>
  <c r="L95" i="4"/>
  <c r="L93" i="4"/>
  <c r="L136" i="4"/>
  <c r="L134" i="4"/>
  <c r="L132" i="4"/>
  <c r="L130" i="4"/>
  <c r="L128" i="4"/>
  <c r="L126" i="4"/>
  <c r="L124" i="4"/>
  <c r="L122" i="4"/>
  <c r="L120" i="4"/>
  <c r="L118" i="4"/>
  <c r="L116" i="4"/>
  <c r="L114" i="4"/>
  <c r="L112" i="4"/>
  <c r="L110" i="4"/>
  <c r="L108" i="4"/>
  <c r="L106" i="4"/>
  <c r="L104" i="4"/>
  <c r="L102" i="4"/>
  <c r="L100" i="4"/>
  <c r="AP98" i="4"/>
  <c r="L133" i="1" s="1"/>
  <c r="AP96" i="4"/>
  <c r="L131" i="1" s="1"/>
  <c r="AP94" i="4"/>
  <c r="L129" i="1" s="1"/>
  <c r="AP92" i="4"/>
  <c r="L127" i="1" s="1"/>
  <c r="L91" i="4"/>
  <c r="L89" i="4"/>
  <c r="L87" i="4"/>
  <c r="L85" i="4"/>
  <c r="L83" i="4"/>
  <c r="L81" i="4"/>
  <c r="L79" i="4"/>
  <c r="L77" i="4"/>
  <c r="L75" i="4"/>
  <c r="L73" i="4"/>
  <c r="L71" i="4"/>
  <c r="L69" i="4"/>
  <c r="L67" i="4"/>
  <c r="L98" i="4"/>
  <c r="L96" i="4"/>
  <c r="L94" i="4"/>
  <c r="L92" i="4"/>
  <c r="L90" i="4"/>
  <c r="L88" i="4"/>
  <c r="L86" i="4"/>
  <c r="L84" i="4"/>
  <c r="L82" i="4"/>
  <c r="L80" i="4"/>
  <c r="L78" i="4"/>
  <c r="AP75" i="4"/>
  <c r="AP73" i="4"/>
  <c r="AP71" i="4"/>
  <c r="AP69" i="4"/>
  <c r="AP67" i="4"/>
  <c r="AP65" i="4"/>
  <c r="AP76" i="4"/>
  <c r="L111" i="1" s="1"/>
  <c r="AP74" i="4"/>
  <c r="AP72" i="4"/>
  <c r="AP70" i="4"/>
  <c r="AP68" i="4"/>
  <c r="AP66" i="4"/>
  <c r="L59" i="4"/>
  <c r="I95" i="1" s="1"/>
  <c r="AP58" i="4"/>
  <c r="L94" i="1" s="1"/>
  <c r="L57" i="4"/>
  <c r="I93" i="1" s="1"/>
  <c r="AP54" i="4"/>
  <c r="L53" i="4"/>
  <c r="AP50" i="4"/>
  <c r="L49" i="4"/>
  <c r="AP56" i="4"/>
  <c r="L55" i="4"/>
  <c r="AP52" i="4"/>
  <c r="L51" i="4"/>
  <c r="AP48" i="4"/>
  <c r="AP46" i="4"/>
  <c r="L45" i="4"/>
  <c r="AP42" i="4"/>
  <c r="L41" i="4"/>
  <c r="L38" i="4"/>
  <c r="L37" i="4"/>
  <c r="L34" i="4"/>
  <c r="L33" i="4"/>
  <c r="L30" i="4"/>
  <c r="L29" i="4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L47" i="4"/>
  <c r="AP44" i="4"/>
  <c r="L43" i="4"/>
  <c r="AP40" i="4"/>
  <c r="AP38" i="4"/>
  <c r="AP37" i="4"/>
  <c r="AP34" i="4"/>
  <c r="AP33" i="4"/>
  <c r="AP30" i="4"/>
  <c r="AP29" i="4"/>
  <c r="L39" i="4"/>
  <c r="AP36" i="4"/>
  <c r="L35" i="4"/>
  <c r="AP32" i="4"/>
  <c r="L31" i="4"/>
  <c r="AP28" i="4"/>
  <c r="AQ28" i="4" s="1"/>
  <c r="AQ29" i="4" s="1"/>
  <c r="AQ30" i="4" s="1"/>
  <c r="AQ31" i="4" s="1"/>
  <c r="AQ32" i="4" s="1"/>
  <c r="AQ33" i="4" s="1"/>
  <c r="AQ34" i="4" s="1"/>
  <c r="AQ35" i="4" s="1"/>
  <c r="AQ36" i="4" s="1"/>
  <c r="AQ37" i="4" s="1"/>
  <c r="AQ38" i="4" s="1"/>
  <c r="AQ39" i="4" s="1"/>
  <c r="AQ40" i="4" s="1"/>
  <c r="AQ41" i="4" s="1"/>
  <c r="AQ42" i="4" s="1"/>
  <c r="AQ43" i="4" s="1"/>
  <c r="AQ44" i="4" s="1"/>
  <c r="AQ45" i="4" s="1"/>
  <c r="AQ46" i="4" s="1"/>
  <c r="AQ47" i="4" s="1"/>
  <c r="AQ48" i="4" s="1"/>
  <c r="AQ49" i="4" s="1"/>
  <c r="AQ50" i="4" s="1"/>
  <c r="AQ51" i="4" s="1"/>
  <c r="AQ52" i="4" s="1"/>
  <c r="AQ53" i="4" s="1"/>
  <c r="AQ54" i="4" s="1"/>
  <c r="AQ55" i="4" s="1"/>
  <c r="AQ56" i="4" s="1"/>
  <c r="AQ57" i="4" s="1"/>
  <c r="AQ58" i="4" s="1"/>
  <c r="AQ59" i="4" s="1"/>
  <c r="F64" i="1"/>
  <c r="F65" i="1"/>
  <c r="F66" i="1"/>
  <c r="F48" i="1"/>
  <c r="M55" i="4" l="1"/>
  <c r="M56" i="4" s="1"/>
  <c r="L92" i="1"/>
  <c r="L93" i="1"/>
  <c r="M57" i="4"/>
  <c r="M58" i="4" s="1"/>
  <c r="M59" i="4" s="1"/>
  <c r="L73" i="1"/>
  <c r="L90" i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12" i="4"/>
  <c r="AS13" i="4"/>
  <c r="AT13" i="4"/>
  <c r="AU13" i="4"/>
  <c r="AV13" i="4"/>
  <c r="AW13" i="4"/>
  <c r="AX13" i="4"/>
  <c r="AY13" i="4"/>
  <c r="AZ13" i="4"/>
  <c r="BA13" i="4"/>
  <c r="BB13" i="4"/>
  <c r="BC13" i="4"/>
  <c r="AS14" i="4"/>
  <c r="AT14" i="4"/>
  <c r="AU14" i="4"/>
  <c r="AV14" i="4"/>
  <c r="AW14" i="4"/>
  <c r="AX14" i="4"/>
  <c r="AY14" i="4"/>
  <c r="AZ14" i="4"/>
  <c r="BA14" i="4"/>
  <c r="BB14" i="4"/>
  <c r="BC14" i="4"/>
  <c r="AS15" i="4"/>
  <c r="AT15" i="4"/>
  <c r="AU15" i="4"/>
  <c r="AV15" i="4"/>
  <c r="AW15" i="4"/>
  <c r="AX15" i="4"/>
  <c r="AY15" i="4"/>
  <c r="AZ15" i="4"/>
  <c r="BA15" i="4"/>
  <c r="BB15" i="4"/>
  <c r="BC15" i="4"/>
  <c r="AS16" i="4"/>
  <c r="AT16" i="4"/>
  <c r="AU16" i="4"/>
  <c r="AV16" i="4"/>
  <c r="AW16" i="4"/>
  <c r="AX16" i="4"/>
  <c r="AY16" i="4"/>
  <c r="AZ16" i="4"/>
  <c r="BA16" i="4"/>
  <c r="BB16" i="4"/>
  <c r="BC16" i="4"/>
  <c r="AS17" i="4"/>
  <c r="AT17" i="4"/>
  <c r="AU17" i="4"/>
  <c r="AV17" i="4"/>
  <c r="AW17" i="4"/>
  <c r="AX17" i="4"/>
  <c r="AY17" i="4"/>
  <c r="AZ17" i="4"/>
  <c r="BA17" i="4"/>
  <c r="BB17" i="4"/>
  <c r="BC17" i="4"/>
  <c r="AS18" i="4"/>
  <c r="AT18" i="4"/>
  <c r="AU18" i="4"/>
  <c r="AV18" i="4"/>
  <c r="AW18" i="4"/>
  <c r="AX18" i="4"/>
  <c r="AY18" i="4"/>
  <c r="AZ18" i="4"/>
  <c r="BA18" i="4"/>
  <c r="BB18" i="4"/>
  <c r="BC18" i="4"/>
  <c r="AS19" i="4"/>
  <c r="AT19" i="4"/>
  <c r="AU19" i="4"/>
  <c r="AV19" i="4"/>
  <c r="AW19" i="4"/>
  <c r="AX19" i="4"/>
  <c r="AY19" i="4"/>
  <c r="AZ19" i="4"/>
  <c r="BA19" i="4"/>
  <c r="BB19" i="4"/>
  <c r="BC19" i="4"/>
  <c r="AS20" i="4"/>
  <c r="AT20" i="4"/>
  <c r="AU20" i="4"/>
  <c r="AV20" i="4"/>
  <c r="AW20" i="4"/>
  <c r="AX20" i="4"/>
  <c r="AY20" i="4"/>
  <c r="AZ20" i="4"/>
  <c r="BA20" i="4"/>
  <c r="BB20" i="4"/>
  <c r="BC20" i="4"/>
  <c r="AS21" i="4"/>
  <c r="AT21" i="4"/>
  <c r="AU21" i="4"/>
  <c r="AV21" i="4"/>
  <c r="AW21" i="4"/>
  <c r="AX21" i="4"/>
  <c r="AY21" i="4"/>
  <c r="AZ21" i="4"/>
  <c r="BA21" i="4"/>
  <c r="BB21" i="4"/>
  <c r="BC21" i="4"/>
  <c r="AS22" i="4"/>
  <c r="AT22" i="4"/>
  <c r="AU22" i="4"/>
  <c r="AV22" i="4"/>
  <c r="AW22" i="4"/>
  <c r="AX22" i="4"/>
  <c r="AY22" i="4"/>
  <c r="AZ22" i="4"/>
  <c r="BA22" i="4"/>
  <c r="BB22" i="4"/>
  <c r="BC22" i="4"/>
  <c r="AS23" i="4"/>
  <c r="AT23" i="4"/>
  <c r="AU23" i="4"/>
  <c r="AV23" i="4"/>
  <c r="AW23" i="4"/>
  <c r="AX23" i="4"/>
  <c r="AY23" i="4"/>
  <c r="AZ23" i="4"/>
  <c r="BA23" i="4"/>
  <c r="BB23" i="4"/>
  <c r="BC23" i="4"/>
  <c r="AS24" i="4"/>
  <c r="AT24" i="4"/>
  <c r="AU24" i="4"/>
  <c r="AV24" i="4"/>
  <c r="AW24" i="4"/>
  <c r="AX24" i="4"/>
  <c r="AY24" i="4"/>
  <c r="AZ24" i="4"/>
  <c r="BA24" i="4"/>
  <c r="BB24" i="4"/>
  <c r="BC24" i="4"/>
  <c r="AS25" i="4"/>
  <c r="AT25" i="4"/>
  <c r="AU25" i="4"/>
  <c r="AV25" i="4"/>
  <c r="AW25" i="4"/>
  <c r="AX25" i="4"/>
  <c r="AY25" i="4"/>
  <c r="AZ25" i="4"/>
  <c r="BA25" i="4"/>
  <c r="BB25" i="4"/>
  <c r="BC25" i="4"/>
  <c r="AS26" i="4"/>
  <c r="AT26" i="4"/>
  <c r="AU26" i="4"/>
  <c r="AV26" i="4"/>
  <c r="AW26" i="4"/>
  <c r="AX26" i="4"/>
  <c r="AY26" i="4"/>
  <c r="AZ26" i="4"/>
  <c r="BA26" i="4"/>
  <c r="BB26" i="4"/>
  <c r="BC26" i="4"/>
  <c r="AS27" i="4"/>
  <c r="AT27" i="4"/>
  <c r="AU27" i="4"/>
  <c r="AV27" i="4"/>
  <c r="AW27" i="4"/>
  <c r="AX27" i="4"/>
  <c r="AY27" i="4"/>
  <c r="AZ27" i="4"/>
  <c r="BA27" i="4"/>
  <c r="BB27" i="4"/>
  <c r="BC27" i="4"/>
  <c r="BC12" i="4"/>
  <c r="BB12" i="4"/>
  <c r="BA12" i="4"/>
  <c r="AZ12" i="4"/>
  <c r="AY12" i="4"/>
  <c r="AX12" i="4"/>
  <c r="AW12" i="4"/>
  <c r="AT12" i="4"/>
  <c r="AS12" i="4"/>
  <c r="AL64" i="4"/>
  <c r="AF13" i="4"/>
  <c r="AG13" i="4"/>
  <c r="AL13" i="4" s="1"/>
  <c r="AH13" i="4"/>
  <c r="AI13" i="4"/>
  <c r="AJ13" i="4"/>
  <c r="AF14" i="4"/>
  <c r="AG14" i="4"/>
  <c r="AL14" i="4" s="1"/>
  <c r="AH14" i="4"/>
  <c r="AI14" i="4"/>
  <c r="AJ14" i="4"/>
  <c r="AF15" i="4"/>
  <c r="AG15" i="4"/>
  <c r="AL15" i="4" s="1"/>
  <c r="AH15" i="4"/>
  <c r="AI15" i="4"/>
  <c r="AJ15" i="4"/>
  <c r="AF16" i="4"/>
  <c r="AG16" i="4"/>
  <c r="AL16" i="4" s="1"/>
  <c r="AH16" i="4"/>
  <c r="AI16" i="4"/>
  <c r="AJ16" i="4"/>
  <c r="AF17" i="4"/>
  <c r="AG17" i="4"/>
  <c r="AL17" i="4" s="1"/>
  <c r="AH17" i="4"/>
  <c r="AI17" i="4"/>
  <c r="AJ17" i="4"/>
  <c r="AF18" i="4"/>
  <c r="AG18" i="4"/>
  <c r="AL18" i="4" s="1"/>
  <c r="AH18" i="4"/>
  <c r="AI18" i="4"/>
  <c r="AJ18" i="4"/>
  <c r="AF19" i="4"/>
  <c r="AG19" i="4"/>
  <c r="AL19" i="4" s="1"/>
  <c r="AH19" i="4"/>
  <c r="AI19" i="4"/>
  <c r="AJ19" i="4"/>
  <c r="AF20" i="4"/>
  <c r="AG20" i="4"/>
  <c r="AL20" i="4" s="1"/>
  <c r="AH20" i="4"/>
  <c r="AI20" i="4"/>
  <c r="AJ20" i="4"/>
  <c r="AF21" i="4"/>
  <c r="AG21" i="4"/>
  <c r="AL21" i="4" s="1"/>
  <c r="AH21" i="4"/>
  <c r="AI21" i="4"/>
  <c r="AJ21" i="4"/>
  <c r="AF22" i="4"/>
  <c r="AG22" i="4"/>
  <c r="AL22" i="4" s="1"/>
  <c r="AH22" i="4"/>
  <c r="AI22" i="4"/>
  <c r="AJ22" i="4"/>
  <c r="AF23" i="4"/>
  <c r="AG23" i="4"/>
  <c r="AL23" i="4" s="1"/>
  <c r="AH23" i="4"/>
  <c r="AI23" i="4"/>
  <c r="AJ23" i="4"/>
  <c r="AF24" i="4"/>
  <c r="AG24" i="4"/>
  <c r="AL24" i="4" s="1"/>
  <c r="AH24" i="4"/>
  <c r="AI24" i="4"/>
  <c r="AJ24" i="4"/>
  <c r="AF25" i="4"/>
  <c r="AG25" i="4"/>
  <c r="AL25" i="4" s="1"/>
  <c r="AH25" i="4"/>
  <c r="AI25" i="4"/>
  <c r="AJ25" i="4"/>
  <c r="AF26" i="4"/>
  <c r="AG26" i="4"/>
  <c r="AL26" i="4" s="1"/>
  <c r="AH26" i="4"/>
  <c r="AI26" i="4"/>
  <c r="AJ26" i="4"/>
  <c r="AF27" i="4"/>
  <c r="AG27" i="4"/>
  <c r="AL27" i="4" s="1"/>
  <c r="AH27" i="4"/>
  <c r="AI27" i="4"/>
  <c r="AJ27" i="4"/>
  <c r="AJ12" i="4"/>
  <c r="AI12" i="4"/>
  <c r="AH12" i="4"/>
  <c r="AG12" i="4"/>
  <c r="AL12" i="4" s="1"/>
  <c r="AF12" i="4"/>
  <c r="P13" i="4"/>
  <c r="Q13" i="4"/>
  <c r="R13" i="4"/>
  <c r="S13" i="4"/>
  <c r="T13" i="4"/>
  <c r="U13" i="4"/>
  <c r="V13" i="4"/>
  <c r="W13" i="4"/>
  <c r="X13" i="4"/>
  <c r="Y13" i="4"/>
  <c r="Z13" i="4"/>
  <c r="P14" i="4"/>
  <c r="Q14" i="4"/>
  <c r="R14" i="4"/>
  <c r="S14" i="4"/>
  <c r="T14" i="4"/>
  <c r="U14" i="4"/>
  <c r="V14" i="4"/>
  <c r="W14" i="4"/>
  <c r="X14" i="4"/>
  <c r="Y14" i="4"/>
  <c r="Z14" i="4"/>
  <c r="P15" i="4"/>
  <c r="Q15" i="4"/>
  <c r="R15" i="4"/>
  <c r="S15" i="4"/>
  <c r="T15" i="4"/>
  <c r="U15" i="4"/>
  <c r="V15" i="4"/>
  <c r="W15" i="4"/>
  <c r="X15" i="4"/>
  <c r="Y15" i="4"/>
  <c r="Z15" i="4"/>
  <c r="P16" i="4"/>
  <c r="Q16" i="4"/>
  <c r="R16" i="4"/>
  <c r="S16" i="4"/>
  <c r="T16" i="4"/>
  <c r="U16" i="4"/>
  <c r="V16" i="4"/>
  <c r="W16" i="4"/>
  <c r="X16" i="4"/>
  <c r="Y16" i="4"/>
  <c r="Z16" i="4"/>
  <c r="P17" i="4"/>
  <c r="Q17" i="4"/>
  <c r="R17" i="4"/>
  <c r="S17" i="4"/>
  <c r="T17" i="4"/>
  <c r="U17" i="4"/>
  <c r="V17" i="4"/>
  <c r="W17" i="4"/>
  <c r="X17" i="4"/>
  <c r="Y17" i="4"/>
  <c r="Z17" i="4"/>
  <c r="P18" i="4"/>
  <c r="Q18" i="4"/>
  <c r="R18" i="4"/>
  <c r="S18" i="4"/>
  <c r="T18" i="4"/>
  <c r="U18" i="4"/>
  <c r="V18" i="4"/>
  <c r="W18" i="4"/>
  <c r="X18" i="4"/>
  <c r="Y18" i="4"/>
  <c r="Z18" i="4"/>
  <c r="P19" i="4"/>
  <c r="Q19" i="4"/>
  <c r="R19" i="4"/>
  <c r="S19" i="4"/>
  <c r="T19" i="4"/>
  <c r="U19" i="4"/>
  <c r="V19" i="4"/>
  <c r="W19" i="4"/>
  <c r="X19" i="4"/>
  <c r="Y19" i="4"/>
  <c r="Z19" i="4"/>
  <c r="P20" i="4"/>
  <c r="Q20" i="4"/>
  <c r="R20" i="4"/>
  <c r="S20" i="4"/>
  <c r="T20" i="4"/>
  <c r="U20" i="4"/>
  <c r="V20" i="4"/>
  <c r="W20" i="4"/>
  <c r="X20" i="4"/>
  <c r="Y20" i="4"/>
  <c r="Z20" i="4"/>
  <c r="P21" i="4"/>
  <c r="Q21" i="4"/>
  <c r="R21" i="4"/>
  <c r="S21" i="4"/>
  <c r="T21" i="4"/>
  <c r="U21" i="4"/>
  <c r="V21" i="4"/>
  <c r="W21" i="4"/>
  <c r="X21" i="4"/>
  <c r="Y21" i="4"/>
  <c r="Z21" i="4"/>
  <c r="P22" i="4"/>
  <c r="Q22" i="4"/>
  <c r="R22" i="4"/>
  <c r="S22" i="4"/>
  <c r="T22" i="4"/>
  <c r="U22" i="4"/>
  <c r="V22" i="4"/>
  <c r="W22" i="4"/>
  <c r="X22" i="4"/>
  <c r="Y22" i="4"/>
  <c r="Z22" i="4"/>
  <c r="P23" i="4"/>
  <c r="Q23" i="4"/>
  <c r="R23" i="4"/>
  <c r="S23" i="4"/>
  <c r="T23" i="4"/>
  <c r="U23" i="4"/>
  <c r="V23" i="4"/>
  <c r="W23" i="4"/>
  <c r="X23" i="4"/>
  <c r="Y23" i="4"/>
  <c r="Z23" i="4"/>
  <c r="P24" i="4"/>
  <c r="Q24" i="4"/>
  <c r="R24" i="4"/>
  <c r="S24" i="4"/>
  <c r="T24" i="4"/>
  <c r="U24" i="4"/>
  <c r="V24" i="4"/>
  <c r="W24" i="4"/>
  <c r="X24" i="4"/>
  <c r="Y24" i="4"/>
  <c r="Z24" i="4"/>
  <c r="P25" i="4"/>
  <c r="Q25" i="4"/>
  <c r="R25" i="4"/>
  <c r="S25" i="4"/>
  <c r="T25" i="4"/>
  <c r="U25" i="4"/>
  <c r="V25" i="4"/>
  <c r="W25" i="4"/>
  <c r="X25" i="4"/>
  <c r="Y25" i="4"/>
  <c r="Z25" i="4"/>
  <c r="P26" i="4"/>
  <c r="Q26" i="4"/>
  <c r="R26" i="4"/>
  <c r="S26" i="4"/>
  <c r="T26" i="4"/>
  <c r="U26" i="4"/>
  <c r="V26" i="4"/>
  <c r="W26" i="4"/>
  <c r="X26" i="4"/>
  <c r="Y26" i="4"/>
  <c r="Z26" i="4"/>
  <c r="P27" i="4"/>
  <c r="Q27" i="4"/>
  <c r="R27" i="4"/>
  <c r="S27" i="4"/>
  <c r="T27" i="4"/>
  <c r="U27" i="4"/>
  <c r="V27" i="4"/>
  <c r="W27" i="4"/>
  <c r="X27" i="4"/>
  <c r="Y27" i="4"/>
  <c r="Z27" i="4"/>
  <c r="U12" i="4"/>
  <c r="T12" i="4"/>
  <c r="Z12" i="4"/>
  <c r="Y12" i="4"/>
  <c r="X12" i="4"/>
  <c r="W12" i="4"/>
  <c r="V12" i="4"/>
  <c r="Q12" i="4"/>
  <c r="P12" i="4"/>
  <c r="H64" i="4"/>
  <c r="B13" i="4"/>
  <c r="C13" i="4"/>
  <c r="H13" i="4" s="1"/>
  <c r="E13" i="4"/>
  <c r="F13" i="4"/>
  <c r="B14" i="4"/>
  <c r="C14" i="4"/>
  <c r="H14" i="4" s="1"/>
  <c r="E14" i="4"/>
  <c r="F14" i="4"/>
  <c r="B15" i="4"/>
  <c r="C15" i="4"/>
  <c r="H15" i="4" s="1"/>
  <c r="E15" i="4"/>
  <c r="F15" i="4"/>
  <c r="B16" i="4"/>
  <c r="C16" i="4"/>
  <c r="H16" i="4" s="1"/>
  <c r="E16" i="4"/>
  <c r="F16" i="4"/>
  <c r="B17" i="4"/>
  <c r="C17" i="4"/>
  <c r="H17" i="4" s="1"/>
  <c r="E17" i="4"/>
  <c r="F17" i="4"/>
  <c r="B18" i="4"/>
  <c r="C18" i="4"/>
  <c r="H18" i="4" s="1"/>
  <c r="E18" i="4"/>
  <c r="F18" i="4"/>
  <c r="B19" i="4"/>
  <c r="C19" i="4"/>
  <c r="H19" i="4" s="1"/>
  <c r="E19" i="4"/>
  <c r="F19" i="4"/>
  <c r="B20" i="4"/>
  <c r="C20" i="4"/>
  <c r="H20" i="4" s="1"/>
  <c r="E20" i="4"/>
  <c r="F20" i="4"/>
  <c r="B21" i="4"/>
  <c r="C21" i="4"/>
  <c r="H21" i="4" s="1"/>
  <c r="E21" i="4"/>
  <c r="F21" i="4"/>
  <c r="B22" i="4"/>
  <c r="C22" i="4"/>
  <c r="H22" i="4" s="1"/>
  <c r="E22" i="4"/>
  <c r="F22" i="4"/>
  <c r="B23" i="4"/>
  <c r="C23" i="4"/>
  <c r="H23" i="4" s="1"/>
  <c r="E23" i="4"/>
  <c r="F23" i="4"/>
  <c r="B24" i="4"/>
  <c r="C24" i="4"/>
  <c r="H24" i="4" s="1"/>
  <c r="E24" i="4"/>
  <c r="F24" i="4"/>
  <c r="B25" i="4"/>
  <c r="C25" i="4"/>
  <c r="H25" i="4" s="1"/>
  <c r="E25" i="4"/>
  <c r="F25" i="4"/>
  <c r="B26" i="4"/>
  <c r="C26" i="4"/>
  <c r="H26" i="4" s="1"/>
  <c r="E26" i="4"/>
  <c r="F26" i="4"/>
  <c r="B27" i="4"/>
  <c r="C27" i="4"/>
  <c r="H27" i="4" s="1"/>
  <c r="E27" i="4"/>
  <c r="F27" i="4"/>
  <c r="F12" i="4"/>
  <c r="E12" i="4"/>
  <c r="C12" i="4"/>
  <c r="H12" i="4" s="1"/>
  <c r="B12" i="4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107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49" i="1"/>
  <c r="L12" i="1" l="1"/>
  <c r="I12" i="1"/>
  <c r="E12" i="1"/>
  <c r="C12" i="1"/>
  <c r="BE13" i="4" l="1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12" i="4"/>
  <c r="AV12" i="4"/>
  <c r="AU12" i="4"/>
  <c r="K64" i="4"/>
  <c r="J64" i="4"/>
  <c r="I64" i="4"/>
  <c r="G64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12" i="4"/>
  <c r="S12" i="4"/>
  <c r="R12" i="4"/>
  <c r="G13" i="4"/>
  <c r="I13" i="4"/>
  <c r="K13" i="4"/>
  <c r="G14" i="4"/>
  <c r="I14" i="4"/>
  <c r="J14" i="4"/>
  <c r="G15" i="4"/>
  <c r="I15" i="4"/>
  <c r="J15" i="4"/>
  <c r="K15" i="4"/>
  <c r="G16" i="4"/>
  <c r="I16" i="4"/>
  <c r="J16" i="4"/>
  <c r="K16" i="4"/>
  <c r="G17" i="4"/>
  <c r="I17" i="4"/>
  <c r="J17" i="4"/>
  <c r="K17" i="4"/>
  <c r="G18" i="4"/>
  <c r="I18" i="4"/>
  <c r="J18" i="4"/>
  <c r="K18" i="4"/>
  <c r="G19" i="4"/>
  <c r="I19" i="4"/>
  <c r="J19" i="4"/>
  <c r="K19" i="4"/>
  <c r="G20" i="4"/>
  <c r="I20" i="4"/>
  <c r="J20" i="4"/>
  <c r="K20" i="4"/>
  <c r="G21" i="4"/>
  <c r="I21" i="4"/>
  <c r="J21" i="4"/>
  <c r="K21" i="4"/>
  <c r="G22" i="4"/>
  <c r="I22" i="4"/>
  <c r="J22" i="4"/>
  <c r="K22" i="4"/>
  <c r="G23" i="4"/>
  <c r="I23" i="4"/>
  <c r="J23" i="4"/>
  <c r="K23" i="4"/>
  <c r="G24" i="4"/>
  <c r="I24" i="4"/>
  <c r="J24" i="4"/>
  <c r="K24" i="4"/>
  <c r="G25" i="4"/>
  <c r="I25" i="4"/>
  <c r="J25" i="4"/>
  <c r="K25" i="4"/>
  <c r="G26" i="4"/>
  <c r="I26" i="4"/>
  <c r="J26" i="4"/>
  <c r="K26" i="4"/>
  <c r="G27" i="4"/>
  <c r="I27" i="4"/>
  <c r="J27" i="4"/>
  <c r="K27" i="4"/>
  <c r="J12" i="4"/>
  <c r="I12" i="4"/>
  <c r="G12" i="4"/>
  <c r="I86" i="1" l="1"/>
  <c r="I82" i="1"/>
  <c r="I83" i="1"/>
  <c r="I90" i="1"/>
  <c r="L22" i="4"/>
  <c r="I78" i="1"/>
  <c r="I74" i="1"/>
  <c r="I91" i="1"/>
  <c r="I87" i="1"/>
  <c r="I79" i="1"/>
  <c r="I71" i="1"/>
  <c r="I67" i="1"/>
  <c r="L27" i="4"/>
  <c r="I63" i="1" s="1"/>
  <c r="L19" i="4"/>
  <c r="I55" i="1" s="1"/>
  <c r="I66" i="1"/>
  <c r="L26" i="4"/>
  <c r="L18" i="4"/>
  <c r="L16" i="4"/>
  <c r="L15" i="4"/>
  <c r="I70" i="1"/>
  <c r="I75" i="1"/>
  <c r="L23" i="4"/>
  <c r="L24" i="4"/>
  <c r="P138" i="4"/>
  <c r="I84" i="1"/>
  <c r="I76" i="1"/>
  <c r="D138" i="4"/>
  <c r="F138" i="4"/>
  <c r="B138" i="4"/>
  <c r="C138" i="4"/>
  <c r="K14" i="4"/>
  <c r="L14" i="4" s="1"/>
  <c r="E138" i="4"/>
  <c r="J13" i="4"/>
  <c r="I163" i="1"/>
  <c r="L64" i="4"/>
  <c r="M64" i="4" s="1"/>
  <c r="M65" i="4" s="1"/>
  <c r="M66" i="4" s="1"/>
  <c r="M67" i="4" s="1"/>
  <c r="M68" i="4" s="1"/>
  <c r="M69" i="4" s="1"/>
  <c r="M70" i="4" s="1"/>
  <c r="M71" i="4" s="1"/>
  <c r="M72" i="4" s="1"/>
  <c r="M73" i="4" s="1"/>
  <c r="M74" i="4" s="1"/>
  <c r="M75" i="4" s="1"/>
  <c r="M76" i="4" s="1"/>
  <c r="M77" i="4" s="1"/>
  <c r="M78" i="4" s="1"/>
  <c r="M79" i="4" s="1"/>
  <c r="M80" i="4" s="1"/>
  <c r="I64" i="1"/>
  <c r="L20" i="4"/>
  <c r="I85" i="1"/>
  <c r="I77" i="1"/>
  <c r="I69" i="1"/>
  <c r="L25" i="4"/>
  <c r="L17" i="4"/>
  <c r="I80" i="1"/>
  <c r="I72" i="1"/>
  <c r="I89" i="1"/>
  <c r="I81" i="1"/>
  <c r="I73" i="1"/>
  <c r="I65" i="1"/>
  <c r="L21" i="4"/>
  <c r="I57" i="1" s="1"/>
  <c r="M81" i="4" l="1"/>
  <c r="L13" i="4"/>
  <c r="K12" i="4"/>
  <c r="L12" i="4" s="1"/>
  <c r="AO64" i="4"/>
  <c r="AM64" i="4"/>
  <c r="AK64" i="4"/>
  <c r="AN64" i="4"/>
  <c r="BF59" i="4"/>
  <c r="BF58" i="4"/>
  <c r="BF57" i="4"/>
  <c r="BF56" i="4"/>
  <c r="BF55" i="4"/>
  <c r="BF54" i="4"/>
  <c r="BF53" i="4"/>
  <c r="BF52" i="4"/>
  <c r="BF51" i="4"/>
  <c r="BF50" i="4"/>
  <c r="BF49" i="4"/>
  <c r="BF48" i="4"/>
  <c r="BF47" i="4"/>
  <c r="BF46" i="4"/>
  <c r="BF45" i="4"/>
  <c r="BF44" i="4"/>
  <c r="BF43" i="4"/>
  <c r="BF42" i="4"/>
  <c r="BF41" i="4"/>
  <c r="BF40" i="4"/>
  <c r="BF39" i="4"/>
  <c r="BF38" i="4"/>
  <c r="BF37" i="4"/>
  <c r="BF36" i="4"/>
  <c r="BF35" i="4"/>
  <c r="BF34" i="4"/>
  <c r="BF33" i="4"/>
  <c r="BF31" i="4"/>
  <c r="BF29" i="4"/>
  <c r="BF28" i="4"/>
  <c r="AO27" i="4"/>
  <c r="AM27" i="4"/>
  <c r="AK27" i="4"/>
  <c r="AN27" i="4"/>
  <c r="AO26" i="4"/>
  <c r="AM26" i="4"/>
  <c r="AK26" i="4"/>
  <c r="AN26" i="4"/>
  <c r="AO25" i="4"/>
  <c r="AM25" i="4"/>
  <c r="AK25" i="4"/>
  <c r="AN25" i="4"/>
  <c r="BF24" i="4"/>
  <c r="AO24" i="4"/>
  <c r="AM24" i="4"/>
  <c r="AK24" i="4"/>
  <c r="AN24" i="4"/>
  <c r="AC24" i="4"/>
  <c r="AO23" i="4"/>
  <c r="AM23" i="4"/>
  <c r="AK23" i="4"/>
  <c r="AN23" i="4"/>
  <c r="BF22" i="4"/>
  <c r="AO22" i="4"/>
  <c r="AM22" i="4"/>
  <c r="AK22" i="4"/>
  <c r="AN22" i="4"/>
  <c r="AC22" i="4"/>
  <c r="BF21" i="4"/>
  <c r="AO21" i="4"/>
  <c r="AM21" i="4"/>
  <c r="AK21" i="4"/>
  <c r="AN21" i="4"/>
  <c r="AC21" i="4"/>
  <c r="BF20" i="4"/>
  <c r="AO20" i="4"/>
  <c r="AM20" i="4"/>
  <c r="AK20" i="4"/>
  <c r="AN20" i="4"/>
  <c r="AC20" i="4"/>
  <c r="BF19" i="4"/>
  <c r="AO19" i="4"/>
  <c r="AM19" i="4"/>
  <c r="AK19" i="4"/>
  <c r="AN19" i="4"/>
  <c r="AC19" i="4"/>
  <c r="BF18" i="4"/>
  <c r="AO18" i="4"/>
  <c r="AM18" i="4"/>
  <c r="AK18" i="4"/>
  <c r="AN18" i="4"/>
  <c r="AC18" i="4"/>
  <c r="BF17" i="4"/>
  <c r="AO17" i="4"/>
  <c r="AM17" i="4"/>
  <c r="AK17" i="4"/>
  <c r="AN17" i="4"/>
  <c r="AC17" i="4"/>
  <c r="BF16" i="4"/>
  <c r="AO16" i="4"/>
  <c r="AM16" i="4"/>
  <c r="AK16" i="4"/>
  <c r="AN16" i="4"/>
  <c r="AC16" i="4"/>
  <c r="AO15" i="4"/>
  <c r="AM15" i="4"/>
  <c r="AK15" i="4"/>
  <c r="AN15" i="4"/>
  <c r="BF14" i="4"/>
  <c r="AO14" i="4"/>
  <c r="AM14" i="4"/>
  <c r="AK14" i="4"/>
  <c r="AN14" i="4"/>
  <c r="AC14" i="4"/>
  <c r="AO13" i="4"/>
  <c r="AM13" i="4"/>
  <c r="AK13" i="4"/>
  <c r="AN13" i="4"/>
  <c r="AC13" i="4"/>
  <c r="BF12" i="4"/>
  <c r="AO12" i="4"/>
  <c r="AM12" i="4"/>
  <c r="AK12" i="4"/>
  <c r="AC12" i="4"/>
  <c r="X138" i="4"/>
  <c r="C16" i="2" s="1"/>
  <c r="T138" i="4"/>
  <c r="C12" i="2" s="1"/>
  <c r="C8" i="2"/>
  <c r="M82" i="4" l="1"/>
  <c r="M83" i="4" s="1"/>
  <c r="M84" i="4" s="1"/>
  <c r="M85" i="4" s="1"/>
  <c r="M86" i="4"/>
  <c r="M87" i="4" s="1"/>
  <c r="M88" i="4" s="1"/>
  <c r="M89" i="4" s="1"/>
  <c r="M90" i="4" s="1"/>
  <c r="M91" i="4" s="1"/>
  <c r="M92" i="4" s="1"/>
  <c r="M93" i="4" s="1"/>
  <c r="M94" i="4" s="1"/>
  <c r="M95" i="4" s="1"/>
  <c r="M96" i="4" s="1"/>
  <c r="M97" i="4" s="1"/>
  <c r="M98" i="4" s="1"/>
  <c r="M99" i="4" s="1"/>
  <c r="M100" i="4" s="1"/>
  <c r="M101" i="4" s="1"/>
  <c r="M102" i="4" s="1"/>
  <c r="M103" i="4" s="1"/>
  <c r="M104" i="4" s="1"/>
  <c r="M105" i="4" s="1"/>
  <c r="M106" i="4" s="1"/>
  <c r="M107" i="4" s="1"/>
  <c r="M108" i="4" s="1"/>
  <c r="M109" i="4" s="1"/>
  <c r="M110" i="4" s="1"/>
  <c r="M111" i="4" s="1"/>
  <c r="M112" i="4" s="1"/>
  <c r="M113" i="4" s="1"/>
  <c r="M114" i="4" s="1"/>
  <c r="M115" i="4" s="1"/>
  <c r="M116" i="4" s="1"/>
  <c r="M117" i="4" s="1"/>
  <c r="M118" i="4" s="1"/>
  <c r="M119" i="4" s="1"/>
  <c r="M120" i="4" s="1"/>
  <c r="M121" i="4" s="1"/>
  <c r="M122" i="4" s="1"/>
  <c r="M123" i="4" s="1"/>
  <c r="M124" i="4" s="1"/>
  <c r="M125" i="4" s="1"/>
  <c r="M126" i="4" s="1"/>
  <c r="M127" i="4" s="1"/>
  <c r="M128" i="4" s="1"/>
  <c r="M129" i="4" s="1"/>
  <c r="M130" i="4" s="1"/>
  <c r="M131" i="4" s="1"/>
  <c r="M132" i="4" s="1"/>
  <c r="M133" i="4" s="1"/>
  <c r="M134" i="4" s="1"/>
  <c r="M135" i="4" s="1"/>
  <c r="M136" i="4" s="1"/>
  <c r="M137" i="4" s="1"/>
  <c r="I50" i="1"/>
  <c r="C3" i="2"/>
  <c r="C7" i="2"/>
  <c r="AP15" i="4"/>
  <c r="AP27" i="4"/>
  <c r="L65" i="1"/>
  <c r="AZ138" i="4"/>
  <c r="D15" i="2" s="1"/>
  <c r="C5" i="2"/>
  <c r="R138" i="4"/>
  <c r="C10" i="2" s="1"/>
  <c r="V138" i="4"/>
  <c r="C14" i="2" s="1"/>
  <c r="Z138" i="4"/>
  <c r="C18" i="2" s="1"/>
  <c r="AG138" i="4"/>
  <c r="D4" i="2" s="1"/>
  <c r="AP14" i="4"/>
  <c r="AP16" i="4"/>
  <c r="AP18" i="4"/>
  <c r="AP20" i="4"/>
  <c r="AP22" i="4"/>
  <c r="AP24" i="4"/>
  <c r="AP26" i="4"/>
  <c r="L62" i="1" s="1"/>
  <c r="L66" i="1"/>
  <c r="L67" i="1"/>
  <c r="L74" i="1"/>
  <c r="L75" i="1"/>
  <c r="L76" i="1"/>
  <c r="AI138" i="4"/>
  <c r="D6" i="2" s="1"/>
  <c r="AN12" i="4"/>
  <c r="AP13" i="4"/>
  <c r="AP17" i="4"/>
  <c r="AP19" i="4"/>
  <c r="AP21" i="4"/>
  <c r="AP23" i="4"/>
  <c r="AP25" i="4"/>
  <c r="AV138" i="4"/>
  <c r="D11" i="2" s="1"/>
  <c r="AT138" i="4"/>
  <c r="D9" i="2" s="1"/>
  <c r="AX138" i="4"/>
  <c r="BB138" i="4"/>
  <c r="D17" i="2" s="1"/>
  <c r="L77" i="1"/>
  <c r="L79" i="1"/>
  <c r="L81" i="1"/>
  <c r="L83" i="1"/>
  <c r="L87" i="1"/>
  <c r="L91" i="1"/>
  <c r="C6" i="2"/>
  <c r="S138" i="4"/>
  <c r="C11" i="2" s="1"/>
  <c r="W138" i="4"/>
  <c r="C15" i="2" s="1"/>
  <c r="AH138" i="4"/>
  <c r="D5" i="2" s="1"/>
  <c r="AU138" i="4"/>
  <c r="D10" i="2" s="1"/>
  <c r="AY138" i="4"/>
  <c r="D14" i="2" s="1"/>
  <c r="BC138" i="4"/>
  <c r="D18" i="2" s="1"/>
  <c r="AP64" i="4"/>
  <c r="AQ64" i="4" s="1"/>
  <c r="AQ65" i="4" s="1"/>
  <c r="AQ66" i="4" s="1"/>
  <c r="AQ67" i="4" s="1"/>
  <c r="AQ68" i="4" s="1"/>
  <c r="AQ69" i="4" s="1"/>
  <c r="AQ70" i="4" s="1"/>
  <c r="L78" i="1"/>
  <c r="L80" i="1"/>
  <c r="L82" i="1"/>
  <c r="L86" i="1"/>
  <c r="C4" i="2"/>
  <c r="Q138" i="4"/>
  <c r="C9" i="2" s="1"/>
  <c r="U138" i="4"/>
  <c r="C13" i="2" s="1"/>
  <c r="Y138" i="4"/>
  <c r="C17" i="2" s="1"/>
  <c r="AF138" i="4"/>
  <c r="D3" i="2" s="1"/>
  <c r="AJ138" i="4"/>
  <c r="D7" i="2" s="1"/>
  <c r="AS138" i="4"/>
  <c r="D8" i="2" s="1"/>
  <c r="AW138" i="4"/>
  <c r="BA138" i="4"/>
  <c r="D16" i="2" s="1"/>
  <c r="L163" i="1"/>
  <c r="AQ71" i="4" l="1"/>
  <c r="AQ72" i="4" s="1"/>
  <c r="AQ73" i="4" s="1"/>
  <c r="AQ74" i="4" s="1"/>
  <c r="I48" i="1"/>
  <c r="I49" i="1"/>
  <c r="I51" i="1"/>
  <c r="D12" i="2"/>
  <c r="D13" i="2"/>
  <c r="AP12" i="4"/>
  <c r="AQ75" i="4" l="1"/>
  <c r="AQ76" i="4" s="1"/>
  <c r="AQ77" i="4" s="1"/>
  <c r="AQ78" i="4" s="1"/>
  <c r="L48" i="1"/>
  <c r="AC15" i="4"/>
  <c r="AQ12" i="4"/>
  <c r="AQ13" i="4" s="1"/>
  <c r="L49" i="1" s="1"/>
  <c r="AQ79" i="4" l="1"/>
  <c r="AQ80" i="4" s="1"/>
  <c r="L115" i="1" s="1"/>
  <c r="L113" i="1"/>
  <c r="AQ81" i="4"/>
  <c r="L116" i="1" s="1"/>
  <c r="I52" i="1"/>
  <c r="BF13" i="4"/>
  <c r="AC23" i="4"/>
  <c r="AQ14" i="4"/>
  <c r="AQ82" i="4" l="1"/>
  <c r="I53" i="1"/>
  <c r="AQ15" i="4"/>
  <c r="L50" i="1"/>
  <c r="I54" i="1"/>
  <c r="AC25" i="4"/>
  <c r="AQ83" i="4" l="1"/>
  <c r="AQ84" i="4" s="1"/>
  <c r="AQ85" i="4" s="1"/>
  <c r="BF15" i="4"/>
  <c r="L51" i="1"/>
  <c r="AQ16" i="4"/>
  <c r="I56" i="1"/>
  <c r="AQ86" i="4" l="1"/>
  <c r="AQ17" i="4"/>
  <c r="L52" i="1"/>
  <c r="AQ18" i="4"/>
  <c r="L53" i="1"/>
  <c r="I58" i="1"/>
  <c r="AQ19" i="4"/>
  <c r="L55" i="1" s="1"/>
  <c r="L54" i="1"/>
  <c r="I61" i="1"/>
  <c r="AC27" i="4"/>
  <c r="AC26" i="4"/>
  <c r="AQ87" i="4" l="1"/>
  <c r="AQ88" i="4" s="1"/>
  <c r="AQ89" i="4" s="1"/>
  <c r="AQ90" i="4" s="1"/>
  <c r="AQ91" i="4" s="1"/>
  <c r="AQ92" i="4" s="1"/>
  <c r="AQ93" i="4" s="1"/>
  <c r="AQ94" i="4" s="1"/>
  <c r="AQ95" i="4" s="1"/>
  <c r="AQ96" i="4" s="1"/>
  <c r="AQ97" i="4" s="1"/>
  <c r="AQ98" i="4" s="1"/>
  <c r="AQ99" i="4" s="1"/>
  <c r="AQ100" i="4" s="1"/>
  <c r="AQ101" i="4" s="1"/>
  <c r="AQ102" i="4" s="1"/>
  <c r="AQ103" i="4" s="1"/>
  <c r="AQ104" i="4" s="1"/>
  <c r="AQ105" i="4" s="1"/>
  <c r="AQ106" i="4" s="1"/>
  <c r="AQ107" i="4" s="1"/>
  <c r="AQ108" i="4" s="1"/>
  <c r="AQ109" i="4" s="1"/>
  <c r="AQ110" i="4" s="1"/>
  <c r="AQ111" i="4" s="1"/>
  <c r="AQ112" i="4" s="1"/>
  <c r="AQ113" i="4" s="1"/>
  <c r="AQ114" i="4" s="1"/>
  <c r="AQ115" i="4" s="1"/>
  <c r="AQ116" i="4" s="1"/>
  <c r="AQ117" i="4" s="1"/>
  <c r="AQ118" i="4" s="1"/>
  <c r="AQ119" i="4" s="1"/>
  <c r="AQ120" i="4" s="1"/>
  <c r="AQ121" i="4" s="1"/>
  <c r="AQ122" i="4" s="1"/>
  <c r="AQ123" i="4" s="1"/>
  <c r="AQ124" i="4" s="1"/>
  <c r="AQ125" i="4" s="1"/>
  <c r="AQ126" i="4" s="1"/>
  <c r="AQ127" i="4" s="1"/>
  <c r="AQ128" i="4" s="1"/>
  <c r="AQ129" i="4" s="1"/>
  <c r="AQ130" i="4" s="1"/>
  <c r="AQ131" i="4" s="1"/>
  <c r="AQ132" i="4" s="1"/>
  <c r="AQ133" i="4" s="1"/>
  <c r="AQ134" i="4" s="1"/>
  <c r="AQ135" i="4" s="1"/>
  <c r="AQ136" i="4" s="1"/>
  <c r="AQ137" i="4" s="1"/>
  <c r="AQ20" i="4"/>
  <c r="L56" i="1" s="1"/>
  <c r="I59" i="1"/>
  <c r="M26" i="4" l="1"/>
  <c r="I60" i="1"/>
  <c r="AQ21" i="4"/>
  <c r="BF23" i="4"/>
  <c r="I62" i="1" l="1"/>
  <c r="AQ22" i="4"/>
  <c r="L57" i="1"/>
  <c r="AQ23" i="4"/>
  <c r="AQ24" i="4" s="1"/>
  <c r="L58" i="1"/>
  <c r="BF25" i="4"/>
  <c r="I68" i="1" l="1"/>
  <c r="D12" i="1" s="1"/>
  <c r="L59" i="1"/>
  <c r="AQ25" i="4"/>
  <c r="L60" i="1"/>
  <c r="AB60" i="4"/>
  <c r="BF26" i="4"/>
  <c r="AQ26" i="4" l="1"/>
  <c r="AQ27" i="4" s="1"/>
  <c r="L63" i="1" s="1"/>
  <c r="L61" i="1"/>
  <c r="BF27" i="4"/>
  <c r="L64" i="1" l="1"/>
  <c r="BF30" i="4"/>
  <c r="BF32" i="4" l="1"/>
  <c r="BE60" i="4" s="1"/>
  <c r="L68" i="1" l="1"/>
  <c r="F12" i="1" s="1"/>
  <c r="L69" i="1" l="1"/>
  <c r="L70" i="1" l="1"/>
  <c r="L71" i="1" l="1"/>
  <c r="I88" i="1" l="1"/>
  <c r="L72" i="1"/>
  <c r="L84" i="1" l="1"/>
  <c r="L85" i="1" l="1"/>
  <c r="L88" i="1" l="1"/>
  <c r="K12" i="1"/>
  <c r="N12" i="1" l="1"/>
  <c r="M138" i="4" l="1"/>
  <c r="AQ138" i="4" l="1"/>
</calcChain>
</file>

<file path=xl/sharedStrings.xml><?xml version="1.0" encoding="utf-8"?>
<sst xmlns="http://schemas.openxmlformats.org/spreadsheetml/2006/main" count="695" uniqueCount="491">
  <si>
    <t>Team</t>
  </si>
  <si>
    <t>Event</t>
  </si>
  <si>
    <t>H</t>
  </si>
  <si>
    <t>A</t>
  </si>
  <si>
    <t>Try</t>
  </si>
  <si>
    <t>Conversion</t>
  </si>
  <si>
    <t>Penalty</t>
  </si>
  <si>
    <t>DG</t>
  </si>
  <si>
    <t>Drop Goal</t>
  </si>
  <si>
    <t>PT</t>
  </si>
  <si>
    <t>Penalty Try</t>
  </si>
  <si>
    <t>RC</t>
  </si>
  <si>
    <t>Red Card</t>
  </si>
  <si>
    <t>YC</t>
  </si>
  <si>
    <t>2nd YC</t>
  </si>
  <si>
    <t>Summary</t>
  </si>
  <si>
    <t>Tries</t>
  </si>
  <si>
    <t>Penalty Tries</t>
  </si>
  <si>
    <t>Conversions</t>
  </si>
  <si>
    <t>Penalties</t>
  </si>
  <si>
    <t>Drop Goals</t>
  </si>
  <si>
    <t>Blood Bin Return - Off</t>
  </si>
  <si>
    <t>Blood Bin Return - On</t>
  </si>
  <si>
    <t>Substitution - Off</t>
  </si>
  <si>
    <t>Substitution - On</t>
  </si>
  <si>
    <t>Yellow Card</t>
  </si>
  <si>
    <t>2nd Yellow Card</t>
  </si>
  <si>
    <t>Home Team</t>
  </si>
  <si>
    <t>Away Team</t>
  </si>
  <si>
    <t>Pen</t>
  </si>
  <si>
    <t>Drop</t>
  </si>
  <si>
    <t>Points</t>
  </si>
  <si>
    <t>Blood Off</t>
  </si>
  <si>
    <t>Blood On</t>
  </si>
  <si>
    <t>Blood Return Off</t>
  </si>
  <si>
    <t>Blood Return  On</t>
  </si>
  <si>
    <t>Sub On</t>
  </si>
  <si>
    <t>Sub Off</t>
  </si>
  <si>
    <t>Halftime Score</t>
  </si>
  <si>
    <t>Con</t>
  </si>
  <si>
    <t>Final Score</t>
  </si>
  <si>
    <t>Time:</t>
  </si>
  <si>
    <t>Match Sheet</t>
  </si>
  <si>
    <t>TOURNAMENT:</t>
  </si>
  <si>
    <t>MATCH NO:</t>
  </si>
  <si>
    <t>Team A:</t>
  </si>
  <si>
    <t>Team B:</t>
  </si>
  <si>
    <t>Namibia</t>
  </si>
  <si>
    <t>Zimbabwe</t>
  </si>
  <si>
    <t>City:</t>
  </si>
  <si>
    <t>Stadium:</t>
  </si>
  <si>
    <t>Date:</t>
  </si>
  <si>
    <t>Referee:</t>
  </si>
  <si>
    <t>Assistant Referee 1:</t>
  </si>
  <si>
    <t>Assistant Referee 2:</t>
  </si>
  <si>
    <t>Match Official 4:</t>
  </si>
  <si>
    <t>Match Official 5:</t>
  </si>
  <si>
    <t>Television Match Official:</t>
  </si>
  <si>
    <t>Match Commissioner:</t>
  </si>
  <si>
    <t>Attendance:</t>
  </si>
  <si>
    <t>Weather:</t>
  </si>
  <si>
    <t>Half time score:</t>
  </si>
  <si>
    <t>Full time result:</t>
  </si>
  <si>
    <t>Scorer Name:</t>
  </si>
  <si>
    <t>Scorer Contact Number:</t>
  </si>
  <si>
    <t>Team List</t>
  </si>
  <si>
    <t>Team A</t>
  </si>
  <si>
    <t>Team B</t>
  </si>
  <si>
    <t>Number</t>
  </si>
  <si>
    <t>Name</t>
  </si>
  <si>
    <t>Number and Name</t>
  </si>
  <si>
    <t>Please print clearly</t>
  </si>
  <si>
    <t>Event Details</t>
  </si>
  <si>
    <t>Event Score</t>
  </si>
  <si>
    <t>Minute</t>
  </si>
  <si>
    <t>Kenya</t>
  </si>
  <si>
    <t>How to complete this Match Sheet</t>
  </si>
  <si>
    <t>General points</t>
  </si>
  <si>
    <t>First page</t>
  </si>
  <si>
    <t>Match events</t>
  </si>
  <si>
    <t>Match time</t>
  </si>
  <si>
    <t>•   Make sure you have plenty of copies of the match sheets to hand.</t>
  </si>
  <si>
    <t>•   There may not be a match number, this is for tournament or home and away matches only.</t>
  </si>
  <si>
    <t>•   Identify the player by number as a priority. The player name can be added later if necessary.</t>
  </si>
  <si>
    <t>•   Use the three letter codes listed below for the team names.</t>
  </si>
  <si>
    <t>•   Take along your own clock/watch in case there isn’t a stadium clock</t>
  </si>
  <si>
    <t xml:space="preserve">•   Make sure you note the page number at the bottom of the sheets so the events of the match are read in the correct sequence.  </t>
  </si>
  <si>
    <t xml:space="preserve">•   Check the match sheet before sending and send as soon as possible after the match.  </t>
  </si>
  <si>
    <t>•   The match commissioner or match manager should be able to tell you about the attendance.</t>
  </si>
  <si>
    <t>•   The Referee number 4 and or 5 will be able to assist with the name of the Referee and Assistant Referees.</t>
  </si>
  <si>
    <t xml:space="preserve">•   Mark the match sheet clearly where the second half begins.  </t>
  </si>
  <si>
    <t xml:space="preserve">•   Second half time will begin at 40 regardless of the time at the end of the first half.   </t>
  </si>
  <si>
    <t>•   If there is Extra time, note this on the match sheet.  This time will begin at 80 regardless of the time at the</t>
  </si>
  <si>
    <t xml:space="preserve">    end of the second half. </t>
  </si>
  <si>
    <t xml:space="preserve">•   Be clear that the clock used gives you playing time rather than real time and that it will extend past </t>
  </si>
  <si>
    <t xml:space="preserve">    40 minutes as some halves do. </t>
  </si>
  <si>
    <t xml:space="preserve">•   If a kicking competition is necessary note this on the match sheet, note the player, player number and </t>
  </si>
  <si>
    <t xml:space="preserve">    successful or unsuccessful kick.  </t>
  </si>
  <si>
    <t>•   Referee number 4 and/or 5 will be able to assist as they will have the substitution cards from the team</t>
  </si>
  <si>
    <t xml:space="preserve">    managers.  If in doubt ask.</t>
  </si>
  <si>
    <t xml:space="preserve">•   Substitutions need to be noted very carefully.  Note the number and name of the player coming off first </t>
  </si>
  <si>
    <t xml:space="preserve">    and then the corresponding player going on. </t>
  </si>
  <si>
    <t xml:space="preserve">•   The Referee number 4 and/or 5 will be able to assist with the player who scored.  If in any doubt ask.  If it is </t>
  </si>
  <si>
    <t xml:space="preserve">    not clear, take the next opportunity to ask a team management representative.  </t>
  </si>
  <si>
    <t xml:space="preserve">•   Note the weather conditions at the start of the match.  Keep the phrase short.  If the conditions change </t>
  </si>
  <si>
    <t xml:space="preserve">    dramatically during the game, take note of this and the time the change took place.</t>
  </si>
  <si>
    <t xml:space="preserve">•   Keep the sheet with the list of team names and numbers with you when scoring the match.  It will be easier </t>
  </si>
  <si>
    <t xml:space="preserve">    to identify players and their correct numbers.  The match commissioner or match manager will be able to </t>
  </si>
  <si>
    <t xml:space="preserve">    supply this information.</t>
  </si>
  <si>
    <t xml:space="preserve">•   Be very clear on which team is Team A (usually home) and which is Team B (usually away).  Stick to one </t>
  </si>
  <si>
    <t xml:space="preserve">    format all the way through the score sheet.  </t>
  </si>
  <si>
    <t>•   If you make a mistake, cross it out and write clearly on the line beneath.  The length of the report is not</t>
  </si>
  <si>
    <t xml:space="preserve">    important but accuracy is vital.  </t>
  </si>
  <si>
    <t>•   Write the information as clearly as possible.   If possible the information should be re-typed and emailed to</t>
  </si>
  <si>
    <t xml:space="preserve">    the relevant World Rugby email address.</t>
  </si>
  <si>
    <t>KEY</t>
  </si>
  <si>
    <t>Abbreviation</t>
  </si>
  <si>
    <t>Full version</t>
  </si>
  <si>
    <t>TRY</t>
  </si>
  <si>
    <t>CON</t>
  </si>
  <si>
    <t>CON MISS</t>
  </si>
  <si>
    <t>Conversion missed</t>
  </si>
  <si>
    <t>DG MISS</t>
  </si>
  <si>
    <t>Drop Goal missed</t>
  </si>
  <si>
    <t>Penalty Goal</t>
  </si>
  <si>
    <t>PEN MISS</t>
  </si>
  <si>
    <t>Penalty Goal missed</t>
  </si>
  <si>
    <t>PEN TRY</t>
  </si>
  <si>
    <t>SUB ON</t>
  </si>
  <si>
    <t>Substitution on</t>
  </si>
  <si>
    <t>SUB OFF</t>
  </si>
  <si>
    <t>Substitution off</t>
  </si>
  <si>
    <t>TEMP ON</t>
  </si>
  <si>
    <t>Temporary replacement on</t>
  </si>
  <si>
    <t>TEMP OFF</t>
  </si>
  <si>
    <t>Temporary replacement off</t>
  </si>
  <si>
    <t>C BIN ON</t>
  </si>
  <si>
    <t>Head Injury Assessment replacement on</t>
  </si>
  <si>
    <t>C BIN OFF</t>
  </si>
  <si>
    <t>Head Injury Assessment replacement off</t>
  </si>
  <si>
    <t xml:space="preserve">Red Card </t>
  </si>
  <si>
    <t>YCS</t>
  </si>
  <si>
    <t>Front Row Substitution after a Front Row Yellow Card</t>
  </si>
  <si>
    <t xml:space="preserve">KC </t>
  </si>
  <si>
    <t xml:space="preserve">Kicking competition </t>
  </si>
  <si>
    <t>SK</t>
  </si>
  <si>
    <t>Succesful kick in the kicking competition</t>
  </si>
  <si>
    <t>UK</t>
  </si>
  <si>
    <t>Unsuccesful kick in the kicking competition</t>
  </si>
  <si>
    <t>HT</t>
  </si>
  <si>
    <t>Half Time</t>
  </si>
  <si>
    <t>FT</t>
  </si>
  <si>
    <t>Full Time</t>
  </si>
  <si>
    <t>ET</t>
  </si>
  <si>
    <t>Extra Time</t>
  </si>
  <si>
    <t>ETHT</t>
  </si>
  <si>
    <t>Extra Time Half Time</t>
  </si>
  <si>
    <t>TEAM ABBREVIATIONS</t>
  </si>
  <si>
    <t>Andorra</t>
  </si>
  <si>
    <t>  AND</t>
  </si>
  <si>
    <t>Argentina</t>
  </si>
  <si>
    <t>  ARG</t>
  </si>
  <si>
    <t>Armenia</t>
  </si>
  <si>
    <t>  ARM</t>
  </si>
  <si>
    <t>American Samoa</t>
  </si>
  <si>
    <t>  ASM</t>
  </si>
  <si>
    <t>Australia</t>
  </si>
  <si>
    <t>  AUS</t>
  </si>
  <si>
    <t>Austria</t>
  </si>
  <si>
    <t>  AUT</t>
  </si>
  <si>
    <t>Azerbaijan</t>
  </si>
  <si>
    <t>  AZE</t>
  </si>
  <si>
    <t>Belgium</t>
  </si>
  <si>
    <t>  BEL</t>
  </si>
  <si>
    <t>Bermuda</t>
  </si>
  <si>
    <t>  BER</t>
  </si>
  <si>
    <t>Bahamas</t>
  </si>
  <si>
    <t>  BHS</t>
  </si>
  <si>
    <t>Bosnia and Herzegovina</t>
  </si>
  <si>
    <t>  BIH</t>
  </si>
  <si>
    <t>Brazil</t>
  </si>
  <si>
    <t>  BRA</t>
  </si>
  <si>
    <t>Barbados</t>
  </si>
  <si>
    <t>  BRB</t>
  </si>
  <si>
    <t>Bulgaria</t>
  </si>
  <si>
    <t>  BUL</t>
  </si>
  <si>
    <t>Burundi</t>
  </si>
  <si>
    <t>  BUR</t>
  </si>
  <si>
    <t>Botswana</t>
  </si>
  <si>
    <t>  BWA</t>
  </si>
  <si>
    <t>Cameroon</t>
  </si>
  <si>
    <t>  CAM</t>
  </si>
  <si>
    <t>Canada</t>
  </si>
  <si>
    <t>  CAN</t>
  </si>
  <si>
    <t>Cayman</t>
  </si>
  <si>
    <t>  CAY</t>
  </si>
  <si>
    <t>Chile</t>
  </si>
  <si>
    <t>  CHI</t>
  </si>
  <si>
    <t>China</t>
  </si>
  <si>
    <t>  CHN</t>
  </si>
  <si>
    <t>Cote d'Ivoire</t>
  </si>
  <si>
    <t>  CIV</t>
  </si>
  <si>
    <t>Cook Islands</t>
  </si>
  <si>
    <t>  COK</t>
  </si>
  <si>
    <t>Colombia</t>
  </si>
  <si>
    <t>  COL</t>
  </si>
  <si>
    <t>Croatia</t>
  </si>
  <si>
    <t>  CRO</t>
  </si>
  <si>
    <t>Czech Republic</t>
  </si>
  <si>
    <t>  CZE</t>
  </si>
  <si>
    <t>Denmark</t>
  </si>
  <si>
    <t>  DEN</t>
  </si>
  <si>
    <t>England</t>
  </si>
  <si>
    <t>  ENG</t>
  </si>
  <si>
    <t>Spain</t>
  </si>
  <si>
    <t>  ESP</t>
  </si>
  <si>
    <t>Finland</t>
  </si>
  <si>
    <t>  FIN</t>
  </si>
  <si>
    <t>Fiji</t>
  </si>
  <si>
    <t>  FJI</t>
  </si>
  <si>
    <t>France</t>
  </si>
  <si>
    <t>  FRA</t>
  </si>
  <si>
    <t>Georgia</t>
  </si>
  <si>
    <t>  GEO</t>
  </si>
  <si>
    <t>Germany</t>
  </si>
  <si>
    <t>  GER</t>
  </si>
  <si>
    <t>Ghana</t>
  </si>
  <si>
    <t>  GHA</t>
  </si>
  <si>
    <t>Guam</t>
  </si>
  <si>
    <t>  GUM</t>
  </si>
  <si>
    <t>Guyana</t>
  </si>
  <si>
    <t>  GUY</t>
  </si>
  <si>
    <t>Hong Kong</t>
  </si>
  <si>
    <t>  HKG</t>
  </si>
  <si>
    <t>Hungary</t>
  </si>
  <si>
    <t>  HUN</t>
  </si>
  <si>
    <t>India</t>
  </si>
  <si>
    <t>  IND</t>
  </si>
  <si>
    <t>Ireland</t>
  </si>
  <si>
    <t>  IRE</t>
  </si>
  <si>
    <t>Israel</t>
  </si>
  <si>
    <t>  ISR</t>
  </si>
  <si>
    <t>Italy</t>
  </si>
  <si>
    <t>  ITA</t>
  </si>
  <si>
    <t>Jamaica</t>
  </si>
  <si>
    <t>  JAM</t>
  </si>
  <si>
    <t>Japan</t>
  </si>
  <si>
    <t>  JPN</t>
  </si>
  <si>
    <t>Kazakhstan</t>
  </si>
  <si>
    <t>  KAZ</t>
  </si>
  <si>
    <t>  KEN</t>
  </si>
  <si>
    <t>Cambodia</t>
  </si>
  <si>
    <t>  KHM</t>
  </si>
  <si>
    <t>Korea</t>
  </si>
  <si>
    <t>  KOR</t>
  </si>
  <si>
    <t>Laos</t>
  </si>
  <si>
    <t>  LAO</t>
  </si>
  <si>
    <t>Latvia</t>
  </si>
  <si>
    <t>  LAT</t>
  </si>
  <si>
    <t>St Lucia</t>
  </si>
  <si>
    <t>  LCA</t>
  </si>
  <si>
    <t>Lithuania</t>
  </si>
  <si>
    <t>  LTU</t>
  </si>
  <si>
    <t>Luxembourg</t>
  </si>
  <si>
    <t>  LUX</t>
  </si>
  <si>
    <t>Madagascar</t>
  </si>
  <si>
    <t>  MAD</t>
  </si>
  <si>
    <t>Morocco</t>
  </si>
  <si>
    <t>  MAR</t>
  </si>
  <si>
    <t>Malaysia</t>
  </si>
  <si>
    <t>  MAS</t>
  </si>
  <si>
    <t>Moldova</t>
  </si>
  <si>
    <t>  MDA</t>
  </si>
  <si>
    <t>Mexico</t>
  </si>
  <si>
    <t>  MEX</t>
  </si>
  <si>
    <t>Mali</t>
  </si>
  <si>
    <t>  MLI</t>
  </si>
  <si>
    <t>Malta</t>
  </si>
  <si>
    <t>  MLT</t>
  </si>
  <si>
    <t>Mongolia</t>
  </si>
  <si>
    <t>  MNG</t>
  </si>
  <si>
    <t>Monaco</t>
  </si>
  <si>
    <t>  MON</t>
  </si>
  <si>
    <t>Mauritania</t>
  </si>
  <si>
    <t>  MRT</t>
  </si>
  <si>
    <t>Mauritius</t>
  </si>
  <si>
    <t>  MUS</t>
  </si>
  <si>
    <t>  NAM</t>
  </si>
  <si>
    <t>Netherlands</t>
  </si>
  <si>
    <t>  NED</t>
  </si>
  <si>
    <t>Nigeria</t>
  </si>
  <si>
    <t>  NGA</t>
  </si>
  <si>
    <t>Niue</t>
  </si>
  <si>
    <t>  NIU</t>
  </si>
  <si>
    <t>Norway</t>
  </si>
  <si>
    <t>  NOR</t>
  </si>
  <si>
    <t>New Zealand</t>
  </si>
  <si>
    <t>  NZL</t>
  </si>
  <si>
    <t>Pakistan</t>
  </si>
  <si>
    <t>  PAK</t>
  </si>
  <si>
    <t>Paraguay</t>
  </si>
  <si>
    <t>  PAR</t>
  </si>
  <si>
    <t>Peru</t>
  </si>
  <si>
    <t>  PER</t>
  </si>
  <si>
    <t>Philippines</t>
  </si>
  <si>
    <t>  PHL</t>
  </si>
  <si>
    <t>Papua New Guinea</t>
  </si>
  <si>
    <t>  PNG</t>
  </si>
  <si>
    <t>Poland</t>
  </si>
  <si>
    <t>  POL</t>
  </si>
  <si>
    <t>Portugal</t>
  </si>
  <si>
    <t>  POR</t>
  </si>
  <si>
    <t>French Polynesia</t>
  </si>
  <si>
    <t>  PYF</t>
  </si>
  <si>
    <t>Romania</t>
  </si>
  <si>
    <t>  ROM</t>
  </si>
  <si>
    <t>South Africa</t>
  </si>
  <si>
    <t>  RSA</t>
  </si>
  <si>
    <t>Russia</t>
  </si>
  <si>
    <t>  RUS</t>
  </si>
  <si>
    <t>Rwanda</t>
  </si>
  <si>
    <t>  RWA</t>
  </si>
  <si>
    <t>Samoa</t>
  </si>
  <si>
    <t>  SAM</t>
  </si>
  <si>
    <t>Serbia</t>
  </si>
  <si>
    <t>  SCG</t>
  </si>
  <si>
    <t>Scotland</t>
  </si>
  <si>
    <t>  SCO</t>
  </si>
  <si>
    <t>Senegal</t>
  </si>
  <si>
    <t>  SEN</t>
  </si>
  <si>
    <t>Singapore</t>
  </si>
  <si>
    <t>  SIN</t>
  </si>
  <si>
    <t>Somalia</t>
  </si>
  <si>
    <t>  SOL</t>
  </si>
  <si>
    <t>Sri Lanka</t>
  </si>
  <si>
    <t>  SRI</t>
  </si>
  <si>
    <t>Switzerland</t>
  </si>
  <si>
    <t>  SUI</t>
  </si>
  <si>
    <t>St Vincent &amp; the Grenadines</t>
  </si>
  <si>
    <t>  SVG</t>
  </si>
  <si>
    <t>Slovenia</t>
  </si>
  <si>
    <t>  SVN</t>
  </si>
  <si>
    <t>Sweden</t>
  </si>
  <si>
    <t>  SWE</t>
  </si>
  <si>
    <t>Swaziland</t>
  </si>
  <si>
    <t>  SWZ</t>
  </si>
  <si>
    <t>Tonga</t>
  </si>
  <si>
    <t>  TGA</t>
  </si>
  <si>
    <t>Tahiti</t>
  </si>
  <si>
    <t>  THA</t>
  </si>
  <si>
    <t>Togo</t>
  </si>
  <si>
    <t>  TOG</t>
  </si>
  <si>
    <t>Chinese Taipei</t>
  </si>
  <si>
    <t>  TPE</t>
  </si>
  <si>
    <t>Trinidad</t>
  </si>
  <si>
    <t>  TRI</t>
  </si>
  <si>
    <t>Tunisia</t>
  </si>
  <si>
    <t>  TUN</t>
  </si>
  <si>
    <t>Tanzania</t>
  </si>
  <si>
    <t>  TZA</t>
  </si>
  <si>
    <t>United Arab Emirates</t>
  </si>
  <si>
    <t>  UAE</t>
  </si>
  <si>
    <t>Uganda</t>
  </si>
  <si>
    <t>  UGA</t>
  </si>
  <si>
    <t>Ukraine</t>
  </si>
  <si>
    <t>  UKR</t>
  </si>
  <si>
    <t>Uruguay</t>
  </si>
  <si>
    <t>  URU</t>
  </si>
  <si>
    <t>United States of America</t>
  </si>
  <si>
    <t>  USA</t>
  </si>
  <si>
    <t>Uzbekistan</t>
  </si>
  <si>
    <t>  UZB</t>
  </si>
  <si>
    <t>Vanuatu</t>
  </si>
  <si>
    <t>  VAN</t>
  </si>
  <si>
    <t>Venezuela</t>
  </si>
  <si>
    <t>  VEN</t>
  </si>
  <si>
    <t>British Virgin Islands</t>
  </si>
  <si>
    <t>  VGB</t>
  </si>
  <si>
    <t>Wales</t>
  </si>
  <si>
    <t>  WAL</t>
  </si>
  <si>
    <t>Zambia</t>
  </si>
  <si>
    <t>  ZAM</t>
  </si>
  <si>
    <t>  ZIM</t>
  </si>
  <si>
    <t>B</t>
  </si>
  <si>
    <t>2nd Yellow Card in the same game</t>
  </si>
  <si>
    <t>Head Injury Asses Off</t>
  </si>
  <si>
    <t>Head Injury Asses On</t>
  </si>
  <si>
    <t>PEN</t>
  </si>
  <si>
    <t xml:space="preserve">     Match Events cont’d</t>
  </si>
  <si>
    <t>Temp Off</t>
  </si>
  <si>
    <t>Temp On</t>
  </si>
  <si>
    <t>Head Injury Asses - Off</t>
  </si>
  <si>
    <t>Head Injury Asses - On</t>
  </si>
  <si>
    <t>Windhoek</t>
  </si>
  <si>
    <t>Hage Geingob</t>
  </si>
  <si>
    <t xml:space="preserve">•   Remember to include conversions, penalties and drop goals that have been missed.  Be careful these </t>
  </si>
  <si>
    <t xml:space="preserve">    are not added to the score line.  </t>
  </si>
  <si>
    <t>Rugby Africa Women's Cup</t>
  </si>
  <si>
    <t>16H30</t>
  </si>
  <si>
    <t>B Zene - Senegal</t>
  </si>
  <si>
    <t>Z Isaacs</t>
  </si>
  <si>
    <t>R De Koker</t>
  </si>
  <si>
    <t>N Mate</t>
  </si>
  <si>
    <t>B Sowden</t>
  </si>
  <si>
    <t>H Van Niekerk</t>
  </si>
  <si>
    <t>M Matthys</t>
  </si>
  <si>
    <t>Faizal-lee Tjivava</t>
  </si>
  <si>
    <t>Elzane-lee Basson</t>
  </si>
  <si>
    <t>Mandy Hansen</t>
  </si>
  <si>
    <t>Tammy Roodt</t>
  </si>
  <si>
    <t>Mandie van Staden</t>
  </si>
  <si>
    <t>Chevonne de Klerk</t>
  </si>
  <si>
    <t>Euodia Bassingthwaighte</t>
  </si>
  <si>
    <t>Merilees Govender</t>
  </si>
  <si>
    <t>Alicia Gertze</t>
  </si>
  <si>
    <t>Roberta Fabio</t>
  </si>
  <si>
    <t>Gabriella Jahs</t>
  </si>
  <si>
    <t>Ida Visagie</t>
  </si>
  <si>
    <t>Ellen Garoes</t>
  </si>
  <si>
    <t>Fiola Vliete</t>
  </si>
  <si>
    <t>Rene Tjiuorokisa</t>
  </si>
  <si>
    <t>Rhevonne de Klerk</t>
  </si>
  <si>
    <t>Lourencia Rooinasie</t>
  </si>
  <si>
    <t>Letisha Matheus</t>
  </si>
  <si>
    <t>Astrid van Lill</t>
  </si>
  <si>
    <t>Leventine Boois</t>
  </si>
  <si>
    <t>Ndapanda Kakundi</t>
  </si>
  <si>
    <t>Pione van Rooyen</t>
  </si>
  <si>
    <t>Rennie Willma Suzie</t>
  </si>
  <si>
    <t>Rebecca Phiri</t>
  </si>
  <si>
    <t>Martha Banda</t>
  </si>
  <si>
    <t>Juliet Mwamba</t>
  </si>
  <si>
    <t>Queen Nachinga</t>
  </si>
  <si>
    <t>Mary Mbewe</t>
  </si>
  <si>
    <t>Leah Mbukwa</t>
  </si>
  <si>
    <t>Martha Musonda</t>
  </si>
  <si>
    <t>Mumba Chipasha</t>
  </si>
  <si>
    <t>Dorothy Kasonka</t>
  </si>
  <si>
    <t>Natasha Musonda ©</t>
  </si>
  <si>
    <t>Fulchen Bock ©</t>
  </si>
  <si>
    <t>Lillian Mukosha</t>
  </si>
  <si>
    <t>Jane Malisa</t>
  </si>
  <si>
    <t>Veronica Lungo (vc)</t>
  </si>
  <si>
    <t>Sithembile Kasawala</t>
  </si>
  <si>
    <t>Linda Chintende</t>
  </si>
  <si>
    <t>Elizabeth Chibomba</t>
  </si>
  <si>
    <t>Nina Chishimba</t>
  </si>
  <si>
    <t>Sylvia Kanyemb</t>
  </si>
  <si>
    <t>Magret Chama</t>
  </si>
  <si>
    <t>Magaret Kasonka</t>
  </si>
  <si>
    <t>Loveness Nambela</t>
  </si>
  <si>
    <t>Mosa Kasonka</t>
  </si>
  <si>
    <t>00:00</t>
  </si>
  <si>
    <t>Overcast</t>
  </si>
  <si>
    <t>05:42</t>
  </si>
  <si>
    <t>06:18</t>
  </si>
  <si>
    <t>10:18</t>
  </si>
  <si>
    <t>10:42</t>
  </si>
  <si>
    <t>12:40</t>
  </si>
  <si>
    <t>13:16</t>
  </si>
  <si>
    <t>18:39</t>
  </si>
  <si>
    <t>20:75</t>
  </si>
  <si>
    <t>21:37</t>
  </si>
  <si>
    <t>24:59</t>
  </si>
  <si>
    <t>25:48</t>
  </si>
  <si>
    <t>29:17</t>
  </si>
  <si>
    <t>29:44</t>
  </si>
  <si>
    <t>36:42</t>
  </si>
  <si>
    <t>38:57</t>
  </si>
  <si>
    <t>39:35</t>
  </si>
  <si>
    <t>46:00</t>
  </si>
  <si>
    <t>40:00</t>
  </si>
  <si>
    <t>42:26</t>
  </si>
  <si>
    <t>43:02</t>
  </si>
  <si>
    <t>45:17</t>
  </si>
  <si>
    <t>45:55</t>
  </si>
  <si>
    <t>47:26</t>
  </si>
  <si>
    <t>48:00</t>
  </si>
  <si>
    <t>55:45</t>
  </si>
  <si>
    <t>57:44</t>
  </si>
  <si>
    <t>58:53</t>
  </si>
  <si>
    <t>63:42</t>
  </si>
  <si>
    <t>64:24</t>
  </si>
  <si>
    <t>68:52</t>
  </si>
  <si>
    <t>71:48</t>
  </si>
  <si>
    <t>73:28</t>
  </si>
  <si>
    <t>74:17</t>
  </si>
  <si>
    <t>79:36</t>
  </si>
  <si>
    <t>80:42</t>
  </si>
  <si>
    <t>81:38</t>
  </si>
  <si>
    <t>59:56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</si>
</sst>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m\ yyyy"/>
  </numFmts>
  <fonts count="38" x14ac:knownFonts="1">
    <font>
      <sz val="10"/>
      <color theme="1"/>
      <name val="Arial"/>
      <family val="2"/>
    </font>
    <font>
      <b/>
      <sz val="9"/>
      <color indexed="8"/>
      <name val="Comic Sans MS"/>
      <family val="4"/>
    </font>
    <font>
      <sz val="10"/>
      <name val="Tahoma"/>
      <family val="2"/>
    </font>
    <font>
      <b/>
      <sz val="11"/>
      <color indexed="8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12"/>
      <name val="Calibri"/>
      <family val="2"/>
    </font>
    <font>
      <sz val="9"/>
      <color indexed="8"/>
      <name val="Calibri"/>
      <family val="2"/>
    </font>
    <font>
      <b/>
      <sz val="10"/>
      <color rgb="FF1D1D1D"/>
      <name val="Calibri"/>
      <family val="2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30"/>
      <color rgb="FF0000CC"/>
      <name val="Arial Black"/>
      <family val="2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6"/>
      <color rgb="FF0000CC"/>
      <name val="Arial Black"/>
      <family val="2"/>
    </font>
    <font>
      <sz val="11"/>
      <color rgb="FF0000CC"/>
      <name val="Arial Black"/>
      <family val="2"/>
    </font>
    <font>
      <sz val="11"/>
      <color theme="0"/>
      <name val="Arial Black"/>
      <family val="2"/>
    </font>
    <font>
      <sz val="10"/>
      <color theme="1"/>
      <name val="Arial"/>
      <family val="2"/>
    </font>
    <font>
      <b/>
      <sz val="9"/>
      <color rgb="FF0000CC"/>
      <name val="Arial Black"/>
      <family val="2"/>
    </font>
    <font>
      <sz val="16"/>
      <color rgb="FF000080"/>
      <name val="Arial Black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9"/>
      <name val="Comic Sans MS"/>
      <family val="4"/>
    </font>
    <font>
      <sz val="9"/>
      <color theme="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008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double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8">
    <xf numFmtId="0" fontId="0" fillId="0" borderId="0" xfId="0"/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1" fillId="0" borderId="9" xfId="0" applyFont="1" applyBorder="1" applyAlignment="1">
      <alignment horizontal="right" vertical="center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Protection="1">
      <protection hidden="1"/>
    </xf>
    <xf numFmtId="0" fontId="7" fillId="0" borderId="1" xfId="0" applyFont="1" applyBorder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6" fillId="0" borderId="16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horizontal="left" vertical="center" indent="1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left" vertical="center" indent="2"/>
    </xf>
    <xf numFmtId="0" fontId="19" fillId="0" borderId="35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18" fillId="0" borderId="24" xfId="0" applyFont="1" applyBorder="1" applyAlignment="1" applyProtection="1">
      <alignment vertical="center"/>
      <protection hidden="1"/>
    </xf>
    <xf numFmtId="0" fontId="18" fillId="0" borderId="24" xfId="0" applyFont="1" applyBorder="1" applyAlignment="1" applyProtection="1">
      <alignment horizontal="center" vertical="center"/>
      <protection hidden="1"/>
    </xf>
    <xf numFmtId="0" fontId="18" fillId="0" borderId="25" xfId="0" applyFont="1" applyBorder="1" applyAlignment="1" applyProtection="1">
      <alignment horizontal="center" vertical="center"/>
      <protection hidden="1"/>
    </xf>
    <xf numFmtId="0" fontId="33" fillId="0" borderId="0" xfId="0" applyFont="1"/>
    <xf numFmtId="0" fontId="34" fillId="0" borderId="0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Protection="1">
      <protection hidden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45" fontId="7" fillId="0" borderId="19" xfId="0" quotePrefix="1" applyNumberFormat="1" applyFont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/>
      <protection locked="0" hidden="1"/>
    </xf>
    <xf numFmtId="0" fontId="7" fillId="0" borderId="7" xfId="0" applyFont="1" applyBorder="1" applyAlignment="1" applyProtection="1">
      <alignment horizontal="center" vertical="center"/>
      <protection locked="0" hidden="1"/>
    </xf>
    <xf numFmtId="0" fontId="7" fillId="0" borderId="20" xfId="0" applyFont="1" applyBorder="1" applyAlignment="1" applyProtection="1">
      <alignment horizontal="center" vertical="center"/>
      <protection locked="0" hidden="1"/>
    </xf>
    <xf numFmtId="0" fontId="7" fillId="0" borderId="21" xfId="0" applyFont="1" applyBorder="1" applyAlignment="1" applyProtection="1">
      <alignment horizontal="center" vertical="center"/>
      <protection locked="0" hidden="1"/>
    </xf>
    <xf numFmtId="0" fontId="7" fillId="0" borderId="19" xfId="0" applyFont="1" applyBorder="1" applyAlignment="1" applyProtection="1">
      <alignment horizontal="center" vertical="center"/>
      <protection locked="0" hidden="1"/>
    </xf>
    <xf numFmtId="0" fontId="7" fillId="0" borderId="16" xfId="0" applyFont="1" applyBorder="1" applyAlignment="1" applyProtection="1">
      <alignment horizontal="center" vertical="center"/>
      <protection locked="0" hidden="1"/>
    </xf>
    <xf numFmtId="0" fontId="7" fillId="0" borderId="14" xfId="0" applyFont="1" applyBorder="1" applyAlignment="1" applyProtection="1">
      <alignment horizontal="center" vertical="center"/>
      <protection locked="0" hidden="1"/>
    </xf>
    <xf numFmtId="0" fontId="7" fillId="0" borderId="17" xfId="0" applyFont="1" applyBorder="1" applyAlignment="1" applyProtection="1">
      <alignment horizontal="center" vertical="center"/>
      <protection locked="0" hidden="1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7" fillId="0" borderId="34" xfId="0" applyFont="1" applyBorder="1" applyAlignment="1">
      <alignment vertical="center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vertical="center"/>
      <protection locked="0" hidden="1"/>
    </xf>
    <xf numFmtId="0" fontId="7" fillId="4" borderId="6" xfId="0" applyFont="1" applyFill="1" applyBorder="1" applyAlignment="1" applyProtection="1">
      <alignment vertical="center"/>
      <protection locked="0" hidden="1"/>
    </xf>
    <xf numFmtId="0" fontId="7" fillId="4" borderId="5" xfId="0" applyFont="1" applyFill="1" applyBorder="1" applyAlignment="1" applyProtection="1">
      <alignment vertical="center"/>
      <protection locked="0" hidden="1"/>
    </xf>
    <xf numFmtId="0" fontId="7" fillId="4" borderId="6" xfId="0" applyFont="1" applyFill="1" applyBorder="1" applyAlignment="1" applyProtection="1">
      <alignment vertical="center"/>
      <protection locked="0" hidden="1"/>
    </xf>
    <xf numFmtId="0" fontId="25" fillId="0" borderId="32" xfId="0" applyFont="1" applyBorder="1" applyAlignment="1">
      <alignment horizontal="left" vertical="center"/>
    </xf>
    <xf numFmtId="0" fontId="23" fillId="0" borderId="22" xfId="0" applyFont="1" applyBorder="1" applyAlignment="1">
      <alignment horizontal="right" vertical="center"/>
    </xf>
    <xf numFmtId="0" fontId="21" fillId="0" borderId="22" xfId="0" applyFont="1" applyBorder="1" applyAlignment="1">
      <alignment horizontal="right" vertical="center"/>
    </xf>
    <xf numFmtId="0" fontId="23" fillId="0" borderId="22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vertical="center"/>
      <protection locked="0"/>
    </xf>
    <xf numFmtId="0" fontId="36" fillId="0" borderId="33" xfId="0" applyFont="1" applyBorder="1" applyAlignment="1">
      <alignment horizontal="left" vertical="center"/>
    </xf>
    <xf numFmtId="0" fontId="24" fillId="5" borderId="3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31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5" fillId="0" borderId="32" xfId="0" applyFont="1" applyBorder="1" applyAlignment="1">
      <alignment vertical="center"/>
    </xf>
    <xf numFmtId="0" fontId="32" fillId="6" borderId="33" xfId="0" applyFont="1" applyFill="1" applyBorder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7" fillId="4" borderId="5" xfId="0" applyFont="1" applyFill="1" applyBorder="1" applyAlignment="1" applyProtection="1">
      <alignment horizontal="right" vertical="center"/>
      <protection locked="0" hidden="1"/>
    </xf>
    <xf numFmtId="0" fontId="7" fillId="4" borderId="6" xfId="0" applyFont="1" applyFill="1" applyBorder="1" applyAlignment="1" applyProtection="1">
      <alignment horizontal="right" vertical="center"/>
      <protection locked="0"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4" borderId="15" xfId="0" applyFont="1" applyFill="1" applyBorder="1" applyAlignment="1" applyProtection="1">
      <alignment horizontal="right" vertical="center"/>
      <protection locked="0" hidden="1"/>
    </xf>
    <xf numFmtId="0" fontId="7" fillId="4" borderId="13" xfId="0" applyFont="1" applyFill="1" applyBorder="1" applyAlignment="1" applyProtection="1">
      <alignment horizontal="right" vertical="center"/>
      <protection locked="0" hidden="1"/>
    </xf>
    <xf numFmtId="0" fontId="7" fillId="0" borderId="13" xfId="0" applyFont="1" applyBorder="1" applyAlignment="1" applyProtection="1">
      <alignment horizontal="left" vertical="center"/>
      <protection hidden="1"/>
    </xf>
    <xf numFmtId="0" fontId="7" fillId="0" borderId="14" xfId="0" applyFont="1" applyBorder="1" applyAlignment="1" applyProtection="1">
      <alignment horizontal="left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vertical="center"/>
      <protection locked="0" hidden="1"/>
    </xf>
    <xf numFmtId="0" fontId="7" fillId="4" borderId="6" xfId="0" applyFont="1" applyFill="1" applyBorder="1" applyAlignment="1" applyProtection="1">
      <alignment vertical="center"/>
      <protection locked="0" hidden="1"/>
    </xf>
    <xf numFmtId="0" fontId="26" fillId="0" borderId="15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7" fillId="4" borderId="5" xfId="0" quotePrefix="1" applyFont="1" applyFill="1" applyBorder="1" applyAlignment="1" applyProtection="1">
      <alignment vertical="center"/>
      <protection locked="0" hidden="1"/>
    </xf>
    <xf numFmtId="0" fontId="7" fillId="4" borderId="2" xfId="0" applyFont="1" applyFill="1" applyBorder="1" applyAlignment="1" applyProtection="1">
      <alignment vertical="center"/>
      <protection locked="0" hidden="1"/>
    </xf>
    <xf numFmtId="0" fontId="7" fillId="4" borderId="3" xfId="0" applyFont="1" applyFill="1" applyBorder="1" applyAlignment="1" applyProtection="1">
      <alignment vertical="center"/>
      <protection locked="0" hidden="1"/>
    </xf>
    <xf numFmtId="0" fontId="16" fillId="0" borderId="0" xfId="0" applyFont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5" fillId="0" borderId="26" xfId="0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17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7" fillId="0" borderId="28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20" fillId="0" borderId="26" xfId="0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164" fontId="3" fillId="0" borderId="24" xfId="0" applyNumberFormat="1" applyFont="1" applyBorder="1" applyAlignment="1" applyProtection="1">
      <alignment vertical="center"/>
      <protection locked="0"/>
    </xf>
    <xf numFmtId="164" fontId="0" fillId="0" borderId="24" xfId="0" applyNumberFormat="1" applyBorder="1" applyAlignment="1" applyProtection="1">
      <alignment vertical="center"/>
      <protection locked="0"/>
    </xf>
    <xf numFmtId="164" fontId="0" fillId="0" borderId="25" xfId="0" applyNumberFormat="1" applyBorder="1" applyAlignment="1" applyProtection="1">
      <alignment vertical="center"/>
      <protection locked="0"/>
    </xf>
    <xf numFmtId="0" fontId="18" fillId="0" borderId="24" xfId="0" applyFont="1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3" fillId="0" borderId="24" xfId="0" applyFont="1" applyBorder="1" applyAlignment="1" applyProtection="1">
      <alignment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18" fillId="0" borderId="24" xfId="0" applyFont="1" applyBorder="1" applyAlignment="1" applyProtection="1">
      <alignment vertical="center"/>
      <protection hidden="1"/>
    </xf>
    <xf numFmtId="0" fontId="23" fillId="4" borderId="23" xfId="0" applyFont="1" applyFill="1" applyBorder="1" applyAlignment="1">
      <alignment horizontal="right" vertical="center"/>
    </xf>
    <xf numFmtId="0" fontId="21" fillId="4" borderId="24" xfId="0" applyFont="1" applyFill="1" applyBorder="1" applyAlignment="1">
      <alignment horizontal="right" vertical="center"/>
    </xf>
    <xf numFmtId="0" fontId="23" fillId="4" borderId="24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4" borderId="24" xfId="0" applyFont="1" applyFill="1" applyBorder="1" applyAlignment="1">
      <alignment horizontal="right" vertical="center"/>
    </xf>
    <xf numFmtId="0" fontId="21" fillId="4" borderId="25" xfId="0" applyFont="1" applyFill="1" applyBorder="1" applyAlignment="1">
      <alignment horizontal="center" vertical="center"/>
    </xf>
    <xf numFmtId="0" fontId="22" fillId="0" borderId="23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22" fillId="0" borderId="23" xfId="0" applyFont="1" applyBorder="1" applyAlignment="1" applyProtection="1">
      <alignment vertical="center"/>
      <protection locked="0"/>
    </xf>
    <xf numFmtId="0" fontId="22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2" fillId="0" borderId="24" xfId="0" applyFon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37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/>
  </cellStyles>
  <dxfs count="7"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7"/>
  <sheetViews>
    <sheetView showGridLines="0" tabSelected="1" zoomScaleNormal="100" workbookViewId="0">
      <selection activeCell="I114" sqref="I114:K114"/>
    </sheetView>
  </sheetViews>
  <sheetFormatPr defaultColWidth="9.28515625" defaultRowHeight="12" x14ac:dyDescent="0.2"/>
  <cols>
    <col min="1" max="1" width="8.7109375" style="29" customWidth="1"/>
    <col min="2" max="2" width="8.28515625" style="29" customWidth="1"/>
    <col min="3" max="3" width="10.28515625" style="29" bestFit="1" customWidth="1"/>
    <col min="4" max="4" width="4.85546875" style="29" customWidth="1"/>
    <col min="5" max="5" width="10.85546875" style="38" customWidth="1"/>
    <col min="6" max="6" width="4.7109375" style="29" customWidth="1"/>
    <col min="7" max="7" width="10.85546875" style="29" bestFit="1" customWidth="1"/>
    <col min="8" max="8" width="10" style="29" customWidth="1"/>
    <col min="9" max="9" width="7.5703125" style="29" customWidth="1"/>
    <col min="10" max="10" width="3.7109375" style="39" customWidth="1"/>
    <col min="11" max="11" width="4.7109375" style="29" customWidth="1"/>
    <col min="12" max="12" width="9.5703125" style="29" customWidth="1"/>
    <col min="13" max="13" width="3.7109375" style="29" customWidth="1"/>
    <col min="14" max="14" width="4.7109375" style="29" customWidth="1"/>
    <col min="15" max="15" width="1.85546875" style="29" customWidth="1"/>
    <col min="16" max="16" width="9.28515625" style="29" customWidth="1"/>
    <col min="17" max="16384" width="9.28515625" style="29"/>
  </cols>
  <sheetData>
    <row r="1" spans="1:14" ht="45.75" x14ac:dyDescent="0.2">
      <c r="A1" s="146" t="s">
        <v>42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s="75" customFormat="1" ht="3" customHeight="1" thickBo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8.75" thickBot="1" x14ac:dyDescent="0.25">
      <c r="A3" s="147" t="s">
        <v>43</v>
      </c>
      <c r="B3" s="148"/>
      <c r="C3" s="148"/>
      <c r="D3" s="158" t="s">
        <v>397</v>
      </c>
      <c r="E3" s="158"/>
      <c r="F3" s="158"/>
      <c r="G3" s="158"/>
      <c r="H3" s="158"/>
      <c r="I3" s="152" t="s">
        <v>44</v>
      </c>
      <c r="J3" s="153"/>
      <c r="K3" s="153"/>
      <c r="L3" s="149"/>
      <c r="M3" s="150"/>
      <c r="N3" s="151"/>
    </row>
    <row r="4" spans="1:14" ht="18.75" thickBot="1" x14ac:dyDescent="0.25">
      <c r="A4" s="154" t="s">
        <v>45</v>
      </c>
      <c r="B4" s="153"/>
      <c r="C4" s="153"/>
      <c r="D4" s="157" t="s">
        <v>47</v>
      </c>
      <c r="E4" s="150"/>
      <c r="F4" s="150"/>
      <c r="G4" s="147" t="s">
        <v>46</v>
      </c>
      <c r="H4" s="148"/>
      <c r="I4" s="158" t="s">
        <v>380</v>
      </c>
      <c r="J4" s="159"/>
      <c r="K4" s="159"/>
      <c r="L4" s="159"/>
      <c r="M4" s="159"/>
      <c r="N4" s="160"/>
    </row>
    <row r="5" spans="1:14" ht="18.75" customHeight="1" thickBot="1" x14ac:dyDescent="0.25">
      <c r="A5" s="155" t="s">
        <v>49</v>
      </c>
      <c r="B5" s="156"/>
      <c r="C5" s="156"/>
      <c r="D5" s="161" t="s">
        <v>393</v>
      </c>
      <c r="E5" s="159"/>
      <c r="F5" s="160"/>
      <c r="G5" s="155" t="s">
        <v>50</v>
      </c>
      <c r="H5" s="148"/>
      <c r="I5" s="161" t="s">
        <v>394</v>
      </c>
      <c r="J5" s="159"/>
      <c r="K5" s="159"/>
      <c r="L5" s="159"/>
      <c r="M5" s="159"/>
      <c r="N5" s="160"/>
    </row>
    <row r="6" spans="1:14" ht="18.75" customHeight="1" thickBot="1" x14ac:dyDescent="0.25">
      <c r="A6" s="155" t="s">
        <v>51</v>
      </c>
      <c r="B6" s="156"/>
      <c r="C6" s="156"/>
      <c r="D6" s="162">
        <v>44513</v>
      </c>
      <c r="E6" s="163"/>
      <c r="F6" s="164"/>
      <c r="G6" s="155" t="s">
        <v>41</v>
      </c>
      <c r="H6" s="148"/>
      <c r="I6" s="161" t="s">
        <v>398</v>
      </c>
      <c r="J6" s="159"/>
      <c r="K6" s="159"/>
      <c r="L6" s="159"/>
      <c r="M6" s="159"/>
      <c r="N6" s="160"/>
    </row>
    <row r="7" spans="1:14" ht="18.75" customHeight="1" thickBot="1" x14ac:dyDescent="0.25">
      <c r="A7" s="155" t="s">
        <v>52</v>
      </c>
      <c r="B7" s="156"/>
      <c r="C7" s="156"/>
      <c r="D7" s="161" t="s">
        <v>399</v>
      </c>
      <c r="E7" s="159"/>
      <c r="F7" s="159"/>
      <c r="G7" s="159"/>
      <c r="H7" s="159"/>
      <c r="I7" s="159"/>
      <c r="J7" s="159"/>
      <c r="K7" s="159"/>
      <c r="L7" s="159"/>
      <c r="M7" s="159"/>
      <c r="N7" s="160"/>
    </row>
    <row r="8" spans="1:14" ht="18.75" customHeight="1" thickBot="1" x14ac:dyDescent="0.25">
      <c r="A8" s="155" t="s">
        <v>53</v>
      </c>
      <c r="B8" s="156"/>
      <c r="C8" s="156"/>
      <c r="D8" s="161" t="s">
        <v>400</v>
      </c>
      <c r="E8" s="159"/>
      <c r="F8" s="160"/>
      <c r="G8" s="155" t="s">
        <v>54</v>
      </c>
      <c r="H8" s="148"/>
      <c r="I8" s="161" t="s">
        <v>401</v>
      </c>
      <c r="J8" s="159"/>
      <c r="K8" s="159"/>
      <c r="L8" s="159"/>
      <c r="M8" s="159"/>
      <c r="N8" s="160"/>
    </row>
    <row r="9" spans="1:14" ht="18.75" customHeight="1" thickBot="1" x14ac:dyDescent="0.25">
      <c r="A9" s="155" t="s">
        <v>55</v>
      </c>
      <c r="B9" s="156"/>
      <c r="C9" s="156"/>
      <c r="D9" s="161" t="s">
        <v>402</v>
      </c>
      <c r="E9" s="159"/>
      <c r="F9" s="160"/>
      <c r="G9" s="155" t="s">
        <v>56</v>
      </c>
      <c r="H9" s="148"/>
      <c r="I9" s="161" t="s">
        <v>403</v>
      </c>
      <c r="J9" s="159"/>
      <c r="K9" s="159"/>
      <c r="L9" s="159"/>
      <c r="M9" s="159"/>
      <c r="N9" s="160"/>
    </row>
    <row r="10" spans="1:14" ht="18.75" customHeight="1" thickBot="1" x14ac:dyDescent="0.25">
      <c r="A10" s="155" t="s">
        <v>57</v>
      </c>
      <c r="B10" s="148"/>
      <c r="C10" s="148"/>
      <c r="D10" s="148"/>
      <c r="E10" s="159"/>
      <c r="F10" s="160"/>
      <c r="G10" s="155" t="s">
        <v>58</v>
      </c>
      <c r="H10" s="148"/>
      <c r="I10" s="148"/>
      <c r="J10" s="165" t="s">
        <v>404</v>
      </c>
      <c r="K10" s="159"/>
      <c r="L10" s="159"/>
      <c r="M10" s="159"/>
      <c r="N10" s="160"/>
    </row>
    <row r="11" spans="1:14" ht="18.75" customHeight="1" thickBot="1" x14ac:dyDescent="0.25">
      <c r="A11" s="155" t="s">
        <v>59</v>
      </c>
      <c r="B11" s="156"/>
      <c r="C11" s="156"/>
      <c r="D11" s="161"/>
      <c r="E11" s="159"/>
      <c r="F11" s="160"/>
      <c r="G11" s="155" t="s">
        <v>60</v>
      </c>
      <c r="H11" s="148"/>
      <c r="I11" s="161" t="s">
        <v>453</v>
      </c>
      <c r="J11" s="159"/>
      <c r="K11" s="159"/>
      <c r="L11" s="159"/>
      <c r="M11" s="159"/>
      <c r="N11" s="160"/>
    </row>
    <row r="12" spans="1:14" ht="18.75" customHeight="1" thickBot="1" x14ac:dyDescent="0.25">
      <c r="A12" s="155" t="s">
        <v>61</v>
      </c>
      <c r="B12" s="148"/>
      <c r="C12" s="66" t="str">
        <f>IFERROR(VLOOKUP(D4,$A$254:$J$367,10,FALSE),0)</f>
        <v>  NAM</v>
      </c>
      <c r="D12" s="67">
        <f>IFERROR(INDEX($I$48:$I$253,MATCH("HT",$C$48:$C$253,0)),0)</f>
        <v>5</v>
      </c>
      <c r="E12" s="66" t="str">
        <f>IFERROR(VLOOKUP(I4,$A$254:$J$367,10,FALSE),0)</f>
        <v>  ZAM</v>
      </c>
      <c r="F12" s="68">
        <f>IFERROR(INDEX($L$48:$L$253,MATCH("HT",$C$48:$C$253,0)),0)</f>
        <v>36</v>
      </c>
      <c r="G12" s="155" t="s">
        <v>62</v>
      </c>
      <c r="H12" s="148"/>
      <c r="I12" s="173" t="str">
        <f>IFERROR(VLOOKUP(D4,$A$254:$J$367,10,FALSE),0)</f>
        <v>  NAM</v>
      </c>
      <c r="J12" s="174"/>
      <c r="K12" s="67">
        <f>IFERROR(INDEX($I$48:$I$253,MATCH("FT",$C$48:$C$253,0)),0)</f>
        <v>5</v>
      </c>
      <c r="L12" s="175" t="str">
        <f>IFERROR(VLOOKUP(I4,$A$254:$J$367,10,FALSE),0)</f>
        <v>  ZAM</v>
      </c>
      <c r="M12" s="174"/>
      <c r="N12" s="68">
        <f>IFERROR(INDEX($L$48:$L$253,MATCH("FT",$C$48:$C$253,0)),0)</f>
        <v>75</v>
      </c>
    </row>
    <row r="13" spans="1:14" ht="18.75" customHeight="1" thickBot="1" x14ac:dyDescent="0.25">
      <c r="A13" s="155" t="s">
        <v>63</v>
      </c>
      <c r="B13" s="156"/>
      <c r="C13" s="156"/>
      <c r="D13" s="161" t="s">
        <v>405</v>
      </c>
      <c r="E13" s="159"/>
      <c r="F13" s="160"/>
      <c r="G13" s="155" t="s">
        <v>64</v>
      </c>
      <c r="H13" s="148"/>
      <c r="I13" s="148"/>
      <c r="J13" s="159">
        <v>811002130</v>
      </c>
      <c r="K13" s="159"/>
      <c r="L13" s="159"/>
      <c r="M13" s="159"/>
      <c r="N13" s="160"/>
    </row>
    <row r="14" spans="1:14" ht="24" customHeight="1" x14ac:dyDescent="0.2">
      <c r="A14" s="44"/>
      <c r="B14" s="45"/>
      <c r="C14" s="45"/>
      <c r="D14" s="46"/>
      <c r="E14" s="47"/>
      <c r="F14" s="47"/>
      <c r="G14" s="44"/>
      <c r="H14" s="48"/>
      <c r="I14" s="44"/>
      <c r="J14" s="48"/>
      <c r="K14" s="48"/>
      <c r="L14" s="48"/>
      <c r="M14" s="48"/>
      <c r="N14" s="48"/>
    </row>
    <row r="15" spans="1:14" ht="18.75" customHeight="1" thickBot="1" x14ac:dyDescent="0.25">
      <c r="A15" s="166" t="s">
        <v>65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18.75" customHeight="1" thickBot="1" x14ac:dyDescent="0.25">
      <c r="A16" s="186" t="s">
        <v>66</v>
      </c>
      <c r="B16" s="187"/>
      <c r="C16" s="188"/>
      <c r="D16" s="159"/>
      <c r="E16" s="159"/>
      <c r="F16" s="160"/>
      <c r="G16" s="189" t="s">
        <v>67</v>
      </c>
      <c r="H16" s="190"/>
      <c r="I16" s="191"/>
      <c r="J16" s="192"/>
      <c r="K16" s="192"/>
      <c r="L16" s="192"/>
      <c r="M16" s="192"/>
      <c r="N16" s="193"/>
    </row>
    <row r="17" spans="1:14" ht="18.75" customHeight="1" thickBot="1" x14ac:dyDescent="0.25">
      <c r="A17" s="167" t="s">
        <v>68</v>
      </c>
      <c r="B17" s="168"/>
      <c r="C17" s="169" t="s">
        <v>69</v>
      </c>
      <c r="D17" s="170"/>
      <c r="E17" s="170"/>
      <c r="F17" s="170"/>
      <c r="G17" s="171" t="s">
        <v>68</v>
      </c>
      <c r="H17" s="172"/>
      <c r="I17" s="169" t="s">
        <v>69</v>
      </c>
      <c r="J17" s="170"/>
      <c r="K17" s="170"/>
      <c r="L17" s="170"/>
      <c r="M17" s="170"/>
      <c r="N17" s="170"/>
    </row>
    <row r="18" spans="1:14" ht="18.75" customHeight="1" thickBot="1" x14ac:dyDescent="0.25">
      <c r="A18" s="99">
        <v>1</v>
      </c>
      <c r="B18" s="100"/>
      <c r="C18" s="101" t="s">
        <v>406</v>
      </c>
      <c r="D18" s="102"/>
      <c r="E18" s="102"/>
      <c r="F18" s="102"/>
      <c r="G18" s="99">
        <v>1</v>
      </c>
      <c r="H18" s="100"/>
      <c r="I18" s="101" t="s">
        <v>433</v>
      </c>
      <c r="J18" s="102"/>
      <c r="K18" s="102"/>
      <c r="L18" s="102"/>
      <c r="M18" s="102"/>
      <c r="N18" s="102"/>
    </row>
    <row r="19" spans="1:14" ht="18.75" customHeight="1" thickBot="1" x14ac:dyDescent="0.25">
      <c r="A19" s="99">
        <v>2</v>
      </c>
      <c r="B19" s="100"/>
      <c r="C19" s="101" t="s">
        <v>407</v>
      </c>
      <c r="D19" s="102"/>
      <c r="E19" s="102"/>
      <c r="F19" s="102"/>
      <c r="G19" s="99">
        <v>2</v>
      </c>
      <c r="H19" s="100"/>
      <c r="I19" s="101" t="s">
        <v>428</v>
      </c>
      <c r="J19" s="102"/>
      <c r="K19" s="102"/>
      <c r="L19" s="102"/>
      <c r="M19" s="102"/>
      <c r="N19" s="102"/>
    </row>
    <row r="20" spans="1:14" ht="18.75" customHeight="1" thickBot="1" x14ac:dyDescent="0.25">
      <c r="A20" s="99">
        <v>3</v>
      </c>
      <c r="B20" s="100"/>
      <c r="C20" s="101" t="s">
        <v>408</v>
      </c>
      <c r="D20" s="102"/>
      <c r="E20" s="102"/>
      <c r="F20" s="102"/>
      <c r="G20" s="99">
        <v>3</v>
      </c>
      <c r="H20" s="100"/>
      <c r="I20" s="101" t="s">
        <v>438</v>
      </c>
      <c r="J20" s="102"/>
      <c r="K20" s="102"/>
      <c r="L20" s="102"/>
      <c r="M20" s="102"/>
      <c r="N20" s="102"/>
    </row>
    <row r="21" spans="1:14" ht="18.75" customHeight="1" thickBot="1" x14ac:dyDescent="0.25">
      <c r="A21" s="99">
        <v>4</v>
      </c>
      <c r="B21" s="100"/>
      <c r="C21" s="101" t="s">
        <v>409</v>
      </c>
      <c r="D21" s="102"/>
      <c r="E21" s="102"/>
      <c r="F21" s="102"/>
      <c r="G21" s="99">
        <v>4</v>
      </c>
      <c r="H21" s="100"/>
      <c r="I21" s="101" t="s">
        <v>430</v>
      </c>
      <c r="J21" s="102"/>
      <c r="K21" s="102"/>
      <c r="L21" s="102"/>
      <c r="M21" s="102"/>
      <c r="N21" s="102"/>
    </row>
    <row r="22" spans="1:14" ht="18.75" customHeight="1" thickBot="1" x14ac:dyDescent="0.25">
      <c r="A22" s="99">
        <v>5</v>
      </c>
      <c r="B22" s="100"/>
      <c r="C22" s="101" t="s">
        <v>410</v>
      </c>
      <c r="D22" s="102"/>
      <c r="E22" s="102"/>
      <c r="F22" s="102"/>
      <c r="G22" s="99">
        <v>5</v>
      </c>
      <c r="H22" s="100"/>
      <c r="I22" s="101" t="s">
        <v>448</v>
      </c>
      <c r="J22" s="102"/>
      <c r="K22" s="102"/>
      <c r="L22" s="102"/>
      <c r="M22" s="102"/>
      <c r="N22" s="102"/>
    </row>
    <row r="23" spans="1:14" ht="18.75" customHeight="1" thickBot="1" x14ac:dyDescent="0.25">
      <c r="A23" s="99">
        <v>6</v>
      </c>
      <c r="B23" s="100"/>
      <c r="C23" s="101" t="s">
        <v>411</v>
      </c>
      <c r="D23" s="102"/>
      <c r="E23" s="102"/>
      <c r="F23" s="102"/>
      <c r="G23" s="99">
        <v>6</v>
      </c>
      <c r="H23" s="100"/>
      <c r="I23" s="101" t="s">
        <v>435</v>
      </c>
      <c r="J23" s="102"/>
      <c r="K23" s="102"/>
      <c r="L23" s="102"/>
      <c r="M23" s="102"/>
      <c r="N23" s="102"/>
    </row>
    <row r="24" spans="1:14" ht="18.75" customHeight="1" thickBot="1" x14ac:dyDescent="0.25">
      <c r="A24" s="99">
        <v>7</v>
      </c>
      <c r="B24" s="100"/>
      <c r="C24" s="101" t="s">
        <v>412</v>
      </c>
      <c r="D24" s="102"/>
      <c r="E24" s="102"/>
      <c r="F24" s="102"/>
      <c r="G24" s="99">
        <v>7</v>
      </c>
      <c r="H24" s="100"/>
      <c r="I24" s="101" t="s">
        <v>445</v>
      </c>
      <c r="J24" s="102"/>
      <c r="K24" s="102"/>
      <c r="L24" s="102"/>
      <c r="M24" s="102"/>
      <c r="N24" s="102"/>
    </row>
    <row r="25" spans="1:14" ht="18.75" customHeight="1" thickBot="1" x14ac:dyDescent="0.25">
      <c r="A25" s="99">
        <v>8</v>
      </c>
      <c r="B25" s="100"/>
      <c r="C25" s="101" t="s">
        <v>439</v>
      </c>
      <c r="D25" s="102"/>
      <c r="E25" s="102"/>
      <c r="F25" s="102"/>
      <c r="G25" s="99">
        <v>8</v>
      </c>
      <c r="H25" s="100"/>
      <c r="I25" s="101" t="s">
        <v>443</v>
      </c>
      <c r="J25" s="102"/>
      <c r="K25" s="102"/>
      <c r="L25" s="102"/>
      <c r="M25" s="102"/>
      <c r="N25" s="102"/>
    </row>
    <row r="26" spans="1:14" ht="18.75" customHeight="1" thickBot="1" x14ac:dyDescent="0.25">
      <c r="A26" s="99">
        <v>9</v>
      </c>
      <c r="B26" s="100"/>
      <c r="C26" s="101" t="s">
        <v>413</v>
      </c>
      <c r="D26" s="102"/>
      <c r="E26" s="102"/>
      <c r="F26" s="102"/>
      <c r="G26" s="99">
        <v>9</v>
      </c>
      <c r="H26" s="100"/>
      <c r="I26" s="101" t="s">
        <v>431</v>
      </c>
      <c r="J26" s="102"/>
      <c r="K26" s="102"/>
      <c r="L26" s="102"/>
      <c r="M26" s="102"/>
      <c r="N26" s="102"/>
    </row>
    <row r="27" spans="1:14" ht="18.75" customHeight="1" thickBot="1" x14ac:dyDescent="0.25">
      <c r="A27" s="99">
        <v>10</v>
      </c>
      <c r="B27" s="100"/>
      <c r="C27" s="101" t="s">
        <v>414</v>
      </c>
      <c r="D27" s="102"/>
      <c r="E27" s="102"/>
      <c r="F27" s="102"/>
      <c r="G27" s="99">
        <v>10</v>
      </c>
      <c r="H27" s="100"/>
      <c r="I27" s="101" t="s">
        <v>449</v>
      </c>
      <c r="J27" s="102"/>
      <c r="K27" s="102"/>
      <c r="L27" s="102"/>
      <c r="M27" s="102"/>
      <c r="N27" s="102"/>
    </row>
    <row r="28" spans="1:14" ht="18.75" customHeight="1" thickBot="1" x14ac:dyDescent="0.25">
      <c r="A28" s="99">
        <v>11</v>
      </c>
      <c r="B28" s="100"/>
      <c r="C28" s="101" t="s">
        <v>415</v>
      </c>
      <c r="D28" s="102"/>
      <c r="E28" s="102"/>
      <c r="F28" s="102"/>
      <c r="G28" s="99">
        <v>11</v>
      </c>
      <c r="H28" s="100"/>
      <c r="I28" s="101" t="s">
        <v>432</v>
      </c>
      <c r="J28" s="102"/>
      <c r="K28" s="102"/>
      <c r="L28" s="102"/>
      <c r="M28" s="102"/>
      <c r="N28" s="102"/>
    </row>
    <row r="29" spans="1:14" ht="18.75" customHeight="1" thickBot="1" x14ac:dyDescent="0.25">
      <c r="A29" s="99">
        <v>12</v>
      </c>
      <c r="B29" s="100"/>
      <c r="C29" s="101" t="s">
        <v>416</v>
      </c>
      <c r="D29" s="102"/>
      <c r="E29" s="102"/>
      <c r="F29" s="102"/>
      <c r="G29" s="99">
        <v>12</v>
      </c>
      <c r="H29" s="100"/>
      <c r="I29" s="101" t="s">
        <v>436</v>
      </c>
      <c r="J29" s="102"/>
      <c r="K29" s="102"/>
      <c r="L29" s="102"/>
      <c r="M29" s="102"/>
      <c r="N29" s="102"/>
    </row>
    <row r="30" spans="1:14" ht="18.75" customHeight="1" thickBot="1" x14ac:dyDescent="0.25">
      <c r="A30" s="99">
        <v>13</v>
      </c>
      <c r="B30" s="100"/>
      <c r="C30" s="101" t="s">
        <v>426</v>
      </c>
      <c r="D30" s="102"/>
      <c r="E30" s="102"/>
      <c r="F30" s="102"/>
      <c r="G30" s="99">
        <v>13</v>
      </c>
      <c r="H30" s="100"/>
      <c r="I30" s="101" t="s">
        <v>440</v>
      </c>
      <c r="J30" s="102"/>
      <c r="K30" s="102"/>
      <c r="L30" s="102"/>
      <c r="M30" s="102"/>
      <c r="N30" s="102"/>
    </row>
    <row r="31" spans="1:14" ht="18.75" customHeight="1" thickBot="1" x14ac:dyDescent="0.25">
      <c r="A31" s="99">
        <v>14</v>
      </c>
      <c r="B31" s="100"/>
      <c r="C31" s="101" t="s">
        <v>418</v>
      </c>
      <c r="D31" s="102"/>
      <c r="E31" s="102"/>
      <c r="F31" s="102"/>
      <c r="G31" s="99">
        <v>14</v>
      </c>
      <c r="H31" s="100"/>
      <c r="I31" s="101" t="s">
        <v>444</v>
      </c>
      <c r="J31" s="102"/>
      <c r="K31" s="102"/>
      <c r="L31" s="102"/>
      <c r="M31" s="102"/>
      <c r="N31" s="102"/>
    </row>
    <row r="32" spans="1:14" ht="18.75" customHeight="1" thickBot="1" x14ac:dyDescent="0.25">
      <c r="A32" s="99">
        <v>15</v>
      </c>
      <c r="B32" s="100"/>
      <c r="C32" s="101" t="s">
        <v>419</v>
      </c>
      <c r="D32" s="102"/>
      <c r="E32" s="102"/>
      <c r="F32" s="102"/>
      <c r="G32" s="99">
        <v>15</v>
      </c>
      <c r="H32" s="100"/>
      <c r="I32" s="101" t="s">
        <v>450</v>
      </c>
      <c r="J32" s="102"/>
      <c r="K32" s="102"/>
      <c r="L32" s="102"/>
      <c r="M32" s="102"/>
      <c r="N32" s="102"/>
    </row>
    <row r="33" spans="1:20" ht="18.75" customHeight="1" thickBot="1" x14ac:dyDescent="0.25">
      <c r="A33" s="176"/>
      <c r="B33" s="177"/>
      <c r="C33" s="178"/>
      <c r="D33" s="179"/>
      <c r="E33" s="179"/>
      <c r="F33" s="179"/>
      <c r="G33" s="184"/>
      <c r="H33" s="177"/>
      <c r="I33" s="178"/>
      <c r="J33" s="179"/>
      <c r="K33" s="179"/>
      <c r="L33" s="179"/>
      <c r="M33" s="179"/>
      <c r="N33" s="185"/>
    </row>
    <row r="34" spans="1:20" ht="18.75" customHeight="1" thickBot="1" x14ac:dyDescent="0.25">
      <c r="A34" s="99">
        <v>16</v>
      </c>
      <c r="B34" s="100"/>
      <c r="C34" s="101" t="s">
        <v>420</v>
      </c>
      <c r="D34" s="102"/>
      <c r="E34" s="102"/>
      <c r="F34" s="102"/>
      <c r="G34" s="99">
        <v>16</v>
      </c>
      <c r="H34" s="100"/>
      <c r="I34" s="101" t="s">
        <v>429</v>
      </c>
      <c r="J34" s="102"/>
      <c r="K34" s="102"/>
      <c r="L34" s="102"/>
      <c r="M34" s="102"/>
      <c r="N34" s="102"/>
    </row>
    <row r="35" spans="1:20" ht="18.75" customHeight="1" thickBot="1" x14ac:dyDescent="0.25">
      <c r="A35" s="99">
        <v>17</v>
      </c>
      <c r="B35" s="100"/>
      <c r="C35" s="101" t="s">
        <v>421</v>
      </c>
      <c r="D35" s="102"/>
      <c r="E35" s="102"/>
      <c r="F35" s="102"/>
      <c r="G35" s="99">
        <v>17</v>
      </c>
      <c r="H35" s="100"/>
      <c r="I35" s="101" t="s">
        <v>447</v>
      </c>
      <c r="J35" s="102"/>
      <c r="K35" s="102"/>
      <c r="L35" s="102"/>
      <c r="M35" s="102"/>
      <c r="N35" s="102"/>
    </row>
    <row r="36" spans="1:20" ht="18.75" customHeight="1" thickBot="1" x14ac:dyDescent="0.25">
      <c r="A36" s="99">
        <v>18</v>
      </c>
      <c r="B36" s="100"/>
      <c r="C36" s="101" t="s">
        <v>422</v>
      </c>
      <c r="D36" s="102"/>
      <c r="E36" s="102"/>
      <c r="F36" s="102"/>
      <c r="G36" s="99">
        <v>18</v>
      </c>
      <c r="H36" s="100"/>
      <c r="I36" s="101" t="s">
        <v>446</v>
      </c>
      <c r="J36" s="102"/>
      <c r="K36" s="102"/>
      <c r="L36" s="102"/>
      <c r="M36" s="102"/>
      <c r="N36" s="102"/>
    </row>
    <row r="37" spans="1:20" ht="18.75" customHeight="1" thickBot="1" x14ac:dyDescent="0.25">
      <c r="A37" s="99">
        <v>19</v>
      </c>
      <c r="B37" s="100"/>
      <c r="C37" s="101" t="s">
        <v>423</v>
      </c>
      <c r="D37" s="102"/>
      <c r="E37" s="102"/>
      <c r="F37" s="102"/>
      <c r="G37" s="99">
        <v>19</v>
      </c>
      <c r="H37" s="100"/>
      <c r="I37" s="101" t="s">
        <v>451</v>
      </c>
      <c r="J37" s="102"/>
      <c r="K37" s="102"/>
      <c r="L37" s="102"/>
      <c r="M37" s="102"/>
      <c r="N37" s="102"/>
    </row>
    <row r="38" spans="1:20" ht="18.75" customHeight="1" thickBot="1" x14ac:dyDescent="0.25">
      <c r="A38" s="99">
        <v>20</v>
      </c>
      <c r="B38" s="100"/>
      <c r="C38" s="101" t="s">
        <v>424</v>
      </c>
      <c r="D38" s="102"/>
      <c r="E38" s="102"/>
      <c r="F38" s="102"/>
      <c r="G38" s="99">
        <v>20</v>
      </c>
      <c r="H38" s="100"/>
      <c r="I38" s="101" t="s">
        <v>437</v>
      </c>
      <c r="J38" s="102"/>
      <c r="K38" s="102"/>
      <c r="L38" s="102"/>
      <c r="M38" s="102"/>
      <c r="N38" s="102"/>
    </row>
    <row r="39" spans="1:20" ht="18.75" customHeight="1" thickBot="1" x14ac:dyDescent="0.25">
      <c r="A39" s="99">
        <v>21</v>
      </c>
      <c r="B39" s="100"/>
      <c r="C39" s="101" t="s">
        <v>425</v>
      </c>
      <c r="D39" s="102"/>
      <c r="E39" s="102"/>
      <c r="F39" s="102"/>
      <c r="G39" s="99">
        <v>21</v>
      </c>
      <c r="H39" s="100"/>
      <c r="I39" s="101" t="s">
        <v>441</v>
      </c>
      <c r="J39" s="102"/>
      <c r="K39" s="102"/>
      <c r="L39" s="102"/>
      <c r="M39" s="102"/>
      <c r="N39" s="102"/>
    </row>
    <row r="40" spans="1:20" ht="18.75" customHeight="1" thickBot="1" x14ac:dyDescent="0.25">
      <c r="A40" s="99">
        <v>22</v>
      </c>
      <c r="B40" s="100"/>
      <c r="C40" s="101" t="s">
        <v>417</v>
      </c>
      <c r="D40" s="102"/>
      <c r="E40" s="102"/>
      <c r="F40" s="102"/>
      <c r="G40" s="99">
        <v>22</v>
      </c>
      <c r="H40" s="100"/>
      <c r="I40" s="101" t="s">
        <v>442</v>
      </c>
      <c r="J40" s="102"/>
      <c r="K40" s="102"/>
      <c r="L40" s="102"/>
      <c r="M40" s="102"/>
      <c r="N40" s="102"/>
    </row>
    <row r="41" spans="1:20" ht="18.75" customHeight="1" thickBot="1" x14ac:dyDescent="0.25">
      <c r="A41" s="99">
        <v>23</v>
      </c>
      <c r="B41" s="100"/>
      <c r="C41" s="101" t="s">
        <v>427</v>
      </c>
      <c r="D41" s="102"/>
      <c r="E41" s="102"/>
      <c r="F41" s="102"/>
      <c r="G41" s="99">
        <v>23</v>
      </c>
      <c r="H41" s="100"/>
      <c r="I41" s="101" t="s">
        <v>434</v>
      </c>
      <c r="J41" s="102"/>
      <c r="K41" s="102"/>
      <c r="L41" s="102"/>
      <c r="M41" s="102"/>
      <c r="N41" s="102"/>
    </row>
    <row r="42" spans="1:20" ht="18.75" customHeight="1" thickBot="1" x14ac:dyDescent="0.25">
      <c r="A42" s="99">
        <v>24</v>
      </c>
      <c r="B42" s="100"/>
      <c r="C42" s="101"/>
      <c r="D42" s="102"/>
      <c r="E42" s="102"/>
      <c r="F42" s="102"/>
      <c r="G42" s="99">
        <v>24</v>
      </c>
      <c r="H42" s="100"/>
      <c r="I42" s="101"/>
      <c r="J42" s="102"/>
      <c r="K42" s="102"/>
      <c r="L42" s="102"/>
      <c r="M42" s="102"/>
      <c r="N42" s="102"/>
    </row>
    <row r="43" spans="1:20" ht="18.75" customHeight="1" thickBot="1" x14ac:dyDescent="0.25">
      <c r="A43" s="99">
        <v>25</v>
      </c>
      <c r="B43" s="100"/>
      <c r="C43" s="101"/>
      <c r="D43" s="102"/>
      <c r="E43" s="102"/>
      <c r="F43" s="102"/>
      <c r="G43" s="99">
        <v>25</v>
      </c>
      <c r="H43" s="100"/>
      <c r="I43" s="101"/>
      <c r="J43" s="102"/>
      <c r="K43" s="102"/>
      <c r="L43" s="102"/>
      <c r="M43" s="102"/>
      <c r="N43" s="102"/>
    </row>
    <row r="44" spans="1:20" ht="18.75" customHeight="1" thickBot="1" x14ac:dyDescent="0.25">
      <c r="A44" s="99">
        <v>26</v>
      </c>
      <c r="B44" s="100"/>
      <c r="C44" s="101"/>
      <c r="D44" s="102"/>
      <c r="E44" s="102"/>
      <c r="F44" s="102"/>
      <c r="G44" s="99">
        <v>26</v>
      </c>
      <c r="H44" s="100"/>
      <c r="I44" s="101"/>
      <c r="J44" s="102"/>
      <c r="K44" s="102"/>
      <c r="L44" s="102"/>
      <c r="M44" s="102"/>
      <c r="N44" s="102"/>
    </row>
    <row r="45" spans="1:20" ht="19.5" thickBot="1" x14ac:dyDescent="0.25">
      <c r="A45" s="180"/>
      <c r="B45" s="181"/>
      <c r="C45" s="182"/>
      <c r="D45" s="183"/>
      <c r="E45" s="183"/>
      <c r="F45" s="183"/>
      <c r="G45" s="42"/>
      <c r="H45" s="42"/>
      <c r="I45" s="42"/>
      <c r="J45" s="43"/>
      <c r="K45" s="42"/>
      <c r="L45" s="42"/>
      <c r="M45" s="42"/>
      <c r="N45" s="42"/>
    </row>
    <row r="46" spans="1:20" ht="18.75" customHeight="1" thickTop="1" x14ac:dyDescent="0.2">
      <c r="A46" s="104" t="s">
        <v>72</v>
      </c>
      <c r="B46" s="105"/>
      <c r="C46" s="106"/>
      <c r="D46" s="104" t="s">
        <v>71</v>
      </c>
      <c r="E46" s="105"/>
      <c r="F46" s="105"/>
      <c r="G46" s="105"/>
      <c r="H46" s="107"/>
      <c r="I46" s="104" t="s">
        <v>73</v>
      </c>
      <c r="J46" s="105"/>
      <c r="K46" s="105"/>
      <c r="L46" s="105"/>
      <c r="M46" s="105"/>
      <c r="N46" s="105"/>
      <c r="O46" s="28"/>
      <c r="T46" s="30"/>
    </row>
    <row r="47" spans="1:20" ht="18" customHeight="1" thickBot="1" x14ac:dyDescent="0.25">
      <c r="A47" s="50" t="s">
        <v>74</v>
      </c>
      <c r="B47" s="51" t="s">
        <v>0</v>
      </c>
      <c r="C47" s="51" t="s">
        <v>1</v>
      </c>
      <c r="D47" s="136" t="s">
        <v>70</v>
      </c>
      <c r="E47" s="137"/>
      <c r="F47" s="137"/>
      <c r="G47" s="137"/>
      <c r="H47" s="138"/>
      <c r="I47" s="139" t="s">
        <v>66</v>
      </c>
      <c r="J47" s="140"/>
      <c r="K47" s="141"/>
      <c r="L47" s="139" t="s">
        <v>67</v>
      </c>
      <c r="M47" s="140"/>
      <c r="N47" s="142"/>
      <c r="O47" s="28"/>
      <c r="T47" s="30"/>
    </row>
    <row r="48" spans="1:20" ht="13.5" thickTop="1" x14ac:dyDescent="0.2">
      <c r="A48" s="77" t="s">
        <v>452</v>
      </c>
      <c r="B48" s="78" t="s">
        <v>3</v>
      </c>
      <c r="C48" s="78"/>
      <c r="D48" s="144">
        <v>10</v>
      </c>
      <c r="E48" s="145"/>
      <c r="F48" s="120" t="str">
        <f>IFERROR(IF(B48="A",(VLOOKUP(D48,$A$18:$C$44,3,FALSE)),(VLOOKUP(D48,$G$18:$I$44,3,FALSE))),0)</f>
        <v>Alicia Gertze</v>
      </c>
      <c r="G48" s="120"/>
      <c r="H48" s="121"/>
      <c r="I48" s="122" t="str">
        <f>IF(C48="HT",Calculations!M12,IF(C48="FT",Calculations!M12,IF(Calculations!L12=0,"",Calculations!M12)))</f>
        <v/>
      </c>
      <c r="J48" s="123"/>
      <c r="K48" s="124"/>
      <c r="L48" s="122" t="str">
        <f>IF(C48="HT",Calculations!AQ12,IF(C48="FT", Calculations!AQ12,IF(Calculations!AP12=0,"",Calculations!AQ12)))</f>
        <v/>
      </c>
      <c r="M48" s="123"/>
      <c r="N48" s="125"/>
      <c r="O48" s="31"/>
    </row>
    <row r="49" spans="1:15" ht="12.75" x14ac:dyDescent="0.2">
      <c r="A49" s="77" t="s">
        <v>454</v>
      </c>
      <c r="B49" s="79" t="s">
        <v>383</v>
      </c>
      <c r="C49" s="78" t="s">
        <v>118</v>
      </c>
      <c r="D49" s="134">
        <v>21</v>
      </c>
      <c r="E49" s="135"/>
      <c r="F49" s="120" t="str">
        <f>IFERROR(IF(B49="A",(VLOOKUP(D49,$A$18:$C$44,3,FALSE)),(VLOOKUP(D49,$G$18:$I$44,3,FALSE))),0)</f>
        <v>Jane Malisa</v>
      </c>
      <c r="G49" s="120"/>
      <c r="H49" s="121"/>
      <c r="I49" s="122" t="str">
        <f>IF(C49="HT",Calculations!M13,IF(C49="FT",Calculations!M13,IF(Calculations!L13=0,"",Calculations!M13)))</f>
        <v/>
      </c>
      <c r="J49" s="123"/>
      <c r="K49" s="124"/>
      <c r="L49" s="122">
        <f>IF(C49="HT",Calculations!AQ13,IF(C49="FT", Calculations!AQ13,IF(Calculations!AP13=0,"",Calculations!AQ13)))</f>
        <v>5</v>
      </c>
      <c r="M49" s="123"/>
      <c r="N49" s="125"/>
      <c r="O49" s="31"/>
    </row>
    <row r="50" spans="1:15" ht="12.75" x14ac:dyDescent="0.2">
      <c r="A50" s="77" t="s">
        <v>455</v>
      </c>
      <c r="B50" s="79" t="s">
        <v>383</v>
      </c>
      <c r="C50" s="78" t="s">
        <v>120</v>
      </c>
      <c r="D50" s="134">
        <v>2</v>
      </c>
      <c r="E50" s="135"/>
      <c r="F50" s="120" t="str">
        <f t="shared" ref="F50:F118" si="0">IFERROR(IF(B50="A",(VLOOKUP(D50,$A$18:$C$44,3,FALSE)),(VLOOKUP(D50,$G$18:$I$44,3,FALSE))),0)</f>
        <v>Rennie Willma Suzie</v>
      </c>
      <c r="G50" s="120"/>
      <c r="H50" s="121"/>
      <c r="I50" s="122" t="str">
        <f>IF(C50="HT",Calculations!M14,IF(C50="FT",Calculations!M14,IF(Calculations!L14=0,"",Calculations!M14)))</f>
        <v/>
      </c>
      <c r="J50" s="123"/>
      <c r="K50" s="124"/>
      <c r="L50" s="122" t="str">
        <f>IF(C50="HT",Calculations!AQ14,IF(C50="FT", Calculations!AQ14,IF(Calculations!AP14=0,"",Calculations!AQ14)))</f>
        <v/>
      </c>
      <c r="M50" s="123"/>
      <c r="N50" s="125"/>
      <c r="O50" s="31"/>
    </row>
    <row r="51" spans="1:15" ht="12.75" x14ac:dyDescent="0.2">
      <c r="A51" s="77" t="s">
        <v>456</v>
      </c>
      <c r="B51" s="79" t="s">
        <v>383</v>
      </c>
      <c r="C51" s="78" t="s">
        <v>118</v>
      </c>
      <c r="D51" s="134">
        <v>3</v>
      </c>
      <c r="E51" s="135"/>
      <c r="F51" s="120" t="str">
        <f t="shared" si="0"/>
        <v>Natasha Musonda ©</v>
      </c>
      <c r="G51" s="120"/>
      <c r="H51" s="121"/>
      <c r="I51" s="122" t="str">
        <f>IF(C51="HT",Calculations!M15,IF(C51="FT",Calculations!M15,IF(Calculations!L15=0,"",Calculations!M15)))</f>
        <v/>
      </c>
      <c r="J51" s="123"/>
      <c r="K51" s="124"/>
      <c r="L51" s="122">
        <f>IF(C51="HT",Calculations!AQ15,IF(C51="FT", Calculations!AQ15,IF(Calculations!AP15=0,"",Calculations!AQ15)))</f>
        <v>10</v>
      </c>
      <c r="M51" s="123"/>
      <c r="N51" s="125"/>
      <c r="O51" s="31"/>
    </row>
    <row r="52" spans="1:15" ht="12.75" x14ac:dyDescent="0.2">
      <c r="A52" s="77" t="s">
        <v>457</v>
      </c>
      <c r="B52" s="79" t="s">
        <v>383</v>
      </c>
      <c r="C52" s="78" t="s">
        <v>119</v>
      </c>
      <c r="D52" s="134">
        <v>2</v>
      </c>
      <c r="E52" s="135"/>
      <c r="F52" s="120" t="str">
        <f t="shared" si="0"/>
        <v>Rennie Willma Suzie</v>
      </c>
      <c r="G52" s="120"/>
      <c r="H52" s="121"/>
      <c r="I52" s="122" t="str">
        <f>IF(C52="HT",Calculations!M16,IF(C52="FT",Calculations!M16,IF(Calculations!L16=0,"",Calculations!M16)))</f>
        <v/>
      </c>
      <c r="J52" s="123"/>
      <c r="K52" s="124"/>
      <c r="L52" s="122">
        <f>IF(C52="HT",Calculations!AQ16,IF(C52="FT", Calculations!AQ16,IF(Calculations!AP16=0,"",Calculations!AQ16)))</f>
        <v>12</v>
      </c>
      <c r="M52" s="123"/>
      <c r="N52" s="125"/>
      <c r="O52" s="31"/>
    </row>
    <row r="53" spans="1:15" ht="12.75" x14ac:dyDescent="0.2">
      <c r="A53" s="77" t="s">
        <v>458</v>
      </c>
      <c r="B53" s="79" t="s">
        <v>383</v>
      </c>
      <c r="C53" s="78" t="s">
        <v>118</v>
      </c>
      <c r="D53" s="134">
        <v>20</v>
      </c>
      <c r="E53" s="135"/>
      <c r="F53" s="120" t="str">
        <f t="shared" si="0"/>
        <v>Dorothy Kasonka</v>
      </c>
      <c r="G53" s="120"/>
      <c r="H53" s="121"/>
      <c r="I53" s="122" t="str">
        <f>IF(C53="HT",Calculations!M17,IF(C53="FT",Calculations!M17,IF(Calculations!L17=0,"",Calculations!M17)))</f>
        <v/>
      </c>
      <c r="J53" s="123"/>
      <c r="K53" s="124"/>
      <c r="L53" s="122">
        <f>IF(C53="HT",Calculations!AQ17,IF(C53="FT", Calculations!AQ17,IF(Calculations!AP17=0,"",Calculations!AQ17)))</f>
        <v>17</v>
      </c>
      <c r="M53" s="123"/>
      <c r="N53" s="125"/>
      <c r="O53" s="31"/>
    </row>
    <row r="54" spans="1:15" ht="12.75" x14ac:dyDescent="0.2">
      <c r="A54" s="77" t="s">
        <v>459</v>
      </c>
      <c r="B54" s="79" t="s">
        <v>383</v>
      </c>
      <c r="C54" s="78" t="s">
        <v>119</v>
      </c>
      <c r="D54" s="134">
        <v>22</v>
      </c>
      <c r="E54" s="135"/>
      <c r="F54" s="120" t="str">
        <f t="shared" si="0"/>
        <v>Veronica Lungo (vc)</v>
      </c>
      <c r="G54" s="120"/>
      <c r="H54" s="121"/>
      <c r="I54" s="122" t="str">
        <f>IF(C54="HT",Calculations!M18,IF(C54="FT",Calculations!M18,IF(Calculations!L18=0,"",Calculations!M18)))</f>
        <v/>
      </c>
      <c r="J54" s="123"/>
      <c r="K54" s="124"/>
      <c r="L54" s="122">
        <f>IF(C54="HT",Calculations!AQ18,IF(C54="FT", Calculations!AQ18,IF(Calculations!AP18=0,"",Calculations!AQ18)))</f>
        <v>19</v>
      </c>
      <c r="M54" s="123"/>
      <c r="N54" s="125"/>
      <c r="O54" s="31"/>
    </row>
    <row r="55" spans="1:15" ht="12.75" x14ac:dyDescent="0.2">
      <c r="A55" s="77" t="s">
        <v>460</v>
      </c>
      <c r="B55" s="79" t="s">
        <v>3</v>
      </c>
      <c r="C55" s="78" t="s">
        <v>13</v>
      </c>
      <c r="D55" s="134">
        <v>15</v>
      </c>
      <c r="E55" s="135"/>
      <c r="F55" s="120" t="str">
        <f t="shared" si="0"/>
        <v>Fiola Vliete</v>
      </c>
      <c r="G55" s="120"/>
      <c r="H55" s="121"/>
      <c r="I55" s="122" t="str">
        <f>IF(C55="HT",Calculations!M19,IF(C55="FT",Calculations!M19,IF(Calculations!L19=0,"",Calculations!M19)))</f>
        <v/>
      </c>
      <c r="J55" s="123"/>
      <c r="K55" s="124"/>
      <c r="L55" s="122" t="str">
        <f>IF(C55="HT",Calculations!AQ19,IF(C55="FT", Calculations!AQ19,IF(Calculations!AP19=0,"",Calculations!AQ19)))</f>
        <v/>
      </c>
      <c r="M55" s="123"/>
      <c r="N55" s="125"/>
      <c r="O55" s="31"/>
    </row>
    <row r="56" spans="1:15" ht="12.75" x14ac:dyDescent="0.2">
      <c r="A56" s="77" t="s">
        <v>461</v>
      </c>
      <c r="B56" s="79" t="s">
        <v>383</v>
      </c>
      <c r="C56" s="78" t="s">
        <v>118</v>
      </c>
      <c r="D56" s="134">
        <v>13</v>
      </c>
      <c r="E56" s="135"/>
      <c r="F56" s="120" t="str">
        <f t="shared" si="0"/>
        <v>Lillian Mukosha</v>
      </c>
      <c r="G56" s="120"/>
      <c r="H56" s="121"/>
      <c r="I56" s="122" t="str">
        <f>IF(C56="HT",Calculations!M20,IF(C56="FT",Calculations!M20,IF(Calculations!L20=0,"",Calculations!M20)))</f>
        <v/>
      </c>
      <c r="J56" s="123"/>
      <c r="K56" s="124"/>
      <c r="L56" s="122">
        <f>IF(C56="HT",Calculations!AQ20,IF(C56="FT", Calculations!AQ20,IF(Calculations!AP20=0,"",Calculations!AQ20)))</f>
        <v>24</v>
      </c>
      <c r="M56" s="123"/>
      <c r="N56" s="125"/>
      <c r="O56" s="31"/>
    </row>
    <row r="57" spans="1:15" ht="12.75" x14ac:dyDescent="0.2">
      <c r="A57" s="77" t="s">
        <v>462</v>
      </c>
      <c r="B57" s="79" t="s">
        <v>383</v>
      </c>
      <c r="C57" s="78" t="s">
        <v>119</v>
      </c>
      <c r="D57" s="143">
        <v>2</v>
      </c>
      <c r="E57" s="135"/>
      <c r="F57" s="120" t="str">
        <f t="shared" si="0"/>
        <v>Rennie Willma Suzie</v>
      </c>
      <c r="G57" s="120"/>
      <c r="H57" s="121"/>
      <c r="I57" s="122" t="str">
        <f>IF(C57="HT",Calculations!M21,IF(C57="FT",Calculations!M21,IF(Calculations!L21=0,"",Calculations!M21)))</f>
        <v/>
      </c>
      <c r="J57" s="123"/>
      <c r="K57" s="124"/>
      <c r="L57" s="122">
        <f>IF(C57="HT",Calculations!AQ21,IF(C57="FT", Calculations!AQ21,IF(Calculations!AP21=0,"",Calculations!AQ21)))</f>
        <v>26</v>
      </c>
      <c r="M57" s="123"/>
      <c r="N57" s="125"/>
      <c r="O57" s="31"/>
    </row>
    <row r="58" spans="1:15" ht="12.75" x14ac:dyDescent="0.2">
      <c r="A58" s="77" t="s">
        <v>463</v>
      </c>
      <c r="B58" s="79" t="s">
        <v>383</v>
      </c>
      <c r="C58" s="78" t="s">
        <v>118</v>
      </c>
      <c r="D58" s="134">
        <v>11</v>
      </c>
      <c r="E58" s="135"/>
      <c r="F58" s="120" t="str">
        <f t="shared" si="0"/>
        <v>Queen Nachinga</v>
      </c>
      <c r="G58" s="120"/>
      <c r="H58" s="121"/>
      <c r="I58" s="122" t="str">
        <f>IF(C58="HT",Calculations!M22,IF(C58="FT",Calculations!M22,IF(Calculations!L22=0,"",Calculations!M22)))</f>
        <v/>
      </c>
      <c r="J58" s="123"/>
      <c r="K58" s="124"/>
      <c r="L58" s="122">
        <f>IF(C58="HT",Calculations!AQ22,IF(C58="FT", Calculations!AQ22,IF(Calculations!AP22=0,"",Calculations!AQ22)))</f>
        <v>31</v>
      </c>
      <c r="M58" s="123"/>
      <c r="N58" s="125"/>
      <c r="O58" s="31"/>
    </row>
    <row r="59" spans="1:15" ht="12.75" x14ac:dyDescent="0.2">
      <c r="A59" s="77" t="s">
        <v>464</v>
      </c>
      <c r="B59" s="79" t="s">
        <v>383</v>
      </c>
      <c r="C59" s="78" t="s">
        <v>120</v>
      </c>
      <c r="D59" s="134">
        <v>2</v>
      </c>
      <c r="E59" s="135"/>
      <c r="F59" s="120" t="str">
        <f t="shared" si="0"/>
        <v>Rennie Willma Suzie</v>
      </c>
      <c r="G59" s="120"/>
      <c r="H59" s="121"/>
      <c r="I59" s="122" t="str">
        <f>IF(C59="HT",Calculations!M23,IF(C59="FT",Calculations!M23,IF(Calculations!L23=0,"",Calculations!M23)))</f>
        <v/>
      </c>
      <c r="J59" s="123"/>
      <c r="K59" s="124"/>
      <c r="L59" s="122" t="str">
        <f>IF(C59="HT",Calculations!AQ23,IF(C59="FT", Calculations!AQ23,IF(Calculations!AP23=0,"",Calculations!AQ23)))</f>
        <v/>
      </c>
      <c r="M59" s="123"/>
      <c r="N59" s="125"/>
      <c r="O59" s="31"/>
    </row>
    <row r="60" spans="1:15" ht="12.75" x14ac:dyDescent="0.2">
      <c r="A60" s="77" t="s">
        <v>465</v>
      </c>
      <c r="B60" s="79" t="s">
        <v>3</v>
      </c>
      <c r="C60" s="78" t="s">
        <v>118</v>
      </c>
      <c r="D60" s="134">
        <v>10</v>
      </c>
      <c r="E60" s="135"/>
      <c r="F60" s="120" t="str">
        <f t="shared" si="0"/>
        <v>Alicia Gertze</v>
      </c>
      <c r="G60" s="120"/>
      <c r="H60" s="121"/>
      <c r="I60" s="122">
        <f>IF(C60="HT",Calculations!M24,IF(C60="FT",Calculations!M24,IF(Calculations!L24=0,"",Calculations!M24)))</f>
        <v>5</v>
      </c>
      <c r="J60" s="123"/>
      <c r="K60" s="124"/>
      <c r="L60" s="122" t="str">
        <f>IF(C60="HT",Calculations!AQ24,IF(C60="FT", Calculations!AQ24,IF(Calculations!AP24=0,"",Calculations!AQ24)))</f>
        <v/>
      </c>
      <c r="M60" s="123"/>
      <c r="N60" s="125"/>
      <c r="O60" s="31"/>
    </row>
    <row r="61" spans="1:15" ht="12.75" x14ac:dyDescent="0.2">
      <c r="A61" s="77" t="s">
        <v>466</v>
      </c>
      <c r="B61" s="79" t="s">
        <v>3</v>
      </c>
      <c r="C61" s="78" t="s">
        <v>120</v>
      </c>
      <c r="D61" s="134">
        <v>10</v>
      </c>
      <c r="E61" s="135"/>
      <c r="F61" s="120" t="str">
        <f t="shared" si="0"/>
        <v>Alicia Gertze</v>
      </c>
      <c r="G61" s="120"/>
      <c r="H61" s="121"/>
      <c r="I61" s="122" t="str">
        <f>IF(C61="HT",Calculations!M25,IF(C61="FT",Calculations!M25,IF(Calculations!L25=0,"",Calculations!M25)))</f>
        <v/>
      </c>
      <c r="J61" s="123"/>
      <c r="K61" s="124"/>
      <c r="L61" s="122" t="str">
        <f>IF(C61="HT",Calculations!AQ25,IF(C61="FT", Calculations!AQ25,IF(Calculations!AP25=0,"",Calculations!AQ25)))</f>
        <v/>
      </c>
      <c r="M61" s="123"/>
      <c r="N61" s="125"/>
      <c r="O61" s="31"/>
    </row>
    <row r="62" spans="1:15" ht="12.75" x14ac:dyDescent="0.2">
      <c r="A62" s="77" t="s">
        <v>467</v>
      </c>
      <c r="B62" s="79" t="s">
        <v>3</v>
      </c>
      <c r="C62" s="78" t="s">
        <v>130</v>
      </c>
      <c r="D62" s="134">
        <v>1</v>
      </c>
      <c r="E62" s="135"/>
      <c r="F62" s="120" t="str">
        <f t="shared" si="0"/>
        <v>Faizal-lee Tjivava</v>
      </c>
      <c r="G62" s="120"/>
      <c r="H62" s="121"/>
      <c r="I62" s="122" t="str">
        <f>IF(C62="HT",Calculations!M26,IF(C62="FT",Calculations!M26,IF(Calculations!L26=0,"",Calculations!M26)))</f>
        <v/>
      </c>
      <c r="J62" s="123"/>
      <c r="K62" s="124"/>
      <c r="L62" s="122" t="str">
        <f>IF(C62="HT",Calculations!AQ26,IF(C62="FT", Calculations!AQ26,IF(Calculations!AP26=0,"",Calculations!AQ26)))</f>
        <v/>
      </c>
      <c r="M62" s="123"/>
      <c r="N62" s="125"/>
      <c r="O62" s="31"/>
    </row>
    <row r="63" spans="1:15" ht="12.75" x14ac:dyDescent="0.2">
      <c r="A63" s="77" t="s">
        <v>467</v>
      </c>
      <c r="B63" s="79" t="s">
        <v>3</v>
      </c>
      <c r="C63" s="78" t="s">
        <v>128</v>
      </c>
      <c r="D63" s="134">
        <v>16</v>
      </c>
      <c r="E63" s="135"/>
      <c r="F63" s="120" t="str">
        <f t="shared" si="0"/>
        <v>Rene Tjiuorokisa</v>
      </c>
      <c r="G63" s="120"/>
      <c r="H63" s="121"/>
      <c r="I63" s="122" t="str">
        <f>IF(C63="HT",Calculations!M27,IF(C63="FT",Calculations!M27,IF(Calculations!L27=0,"",Calculations!M27)))</f>
        <v/>
      </c>
      <c r="J63" s="123"/>
      <c r="K63" s="124"/>
      <c r="L63" s="122" t="str">
        <f>IF(C63="HT",Calculations!AQ27,IF(C63="FT", Calculations!AQ27,IF(Calculations!AP27=0,"",Calculations!AQ27)))</f>
        <v/>
      </c>
      <c r="M63" s="123"/>
      <c r="N63" s="125"/>
      <c r="O63" s="31"/>
    </row>
    <row r="64" spans="1:15" s="75" customFormat="1" ht="12.75" x14ac:dyDescent="0.2">
      <c r="A64" s="77" t="s">
        <v>467</v>
      </c>
      <c r="B64" s="79" t="s">
        <v>383</v>
      </c>
      <c r="C64" s="78" t="s">
        <v>130</v>
      </c>
      <c r="D64" s="134">
        <v>10</v>
      </c>
      <c r="E64" s="135"/>
      <c r="F64" s="120" t="str">
        <f t="shared" ref="F64:F65" si="1">IFERROR(IF(B64="A",(VLOOKUP(D64,$A$18:$C$44,3,FALSE)),(VLOOKUP(D64,$G$18:$I$44,3,FALSE))),0)</f>
        <v>Magaret Kasonka</v>
      </c>
      <c r="G64" s="120"/>
      <c r="H64" s="121"/>
      <c r="I64" s="122" t="str">
        <f>IF(C64="HT",Calculations!M28,IF(C64="FT",Calculations!M28,IF(Calculations!L28=0,"",Calculations!M28)))</f>
        <v/>
      </c>
      <c r="J64" s="123"/>
      <c r="K64" s="124"/>
      <c r="L64" s="122" t="str">
        <f>IF(C64="HT",Calculations!AQ28,IF(C64="FT", Calculations!AQ28,IF(Calculations!AP28=0,"",Calculations!AQ28)))</f>
        <v/>
      </c>
      <c r="M64" s="123"/>
      <c r="N64" s="125"/>
      <c r="O64" s="31"/>
    </row>
    <row r="65" spans="1:15" s="75" customFormat="1" ht="12.75" x14ac:dyDescent="0.2">
      <c r="A65" s="77" t="s">
        <v>467</v>
      </c>
      <c r="B65" s="79" t="s">
        <v>383</v>
      </c>
      <c r="C65" s="78" t="s">
        <v>128</v>
      </c>
      <c r="D65" s="134">
        <v>19</v>
      </c>
      <c r="E65" s="135"/>
      <c r="F65" s="120" t="str">
        <f t="shared" si="1"/>
        <v>Mosa Kasonka</v>
      </c>
      <c r="G65" s="120"/>
      <c r="H65" s="121"/>
      <c r="I65" s="122" t="str">
        <f>IF(C65="HT",Calculations!M29,IF(C65="FT",Calculations!M29,IF(Calculations!L29=0,"",Calculations!M29)))</f>
        <v/>
      </c>
      <c r="J65" s="123"/>
      <c r="K65" s="124"/>
      <c r="L65" s="122" t="str">
        <f>IF(C65="HT",Calculations!AQ29,IF(C65="FT", Calculations!AQ29,IF(Calculations!AP29=0,"",Calculations!AQ29)))</f>
        <v/>
      </c>
      <c r="M65" s="123"/>
      <c r="N65" s="125"/>
      <c r="O65" s="31"/>
    </row>
    <row r="66" spans="1:15" ht="12.75" x14ac:dyDescent="0.2">
      <c r="A66" s="77" t="s">
        <v>468</v>
      </c>
      <c r="B66" s="79" t="s">
        <v>383</v>
      </c>
      <c r="C66" s="78" t="s">
        <v>118</v>
      </c>
      <c r="D66" s="134">
        <v>7</v>
      </c>
      <c r="E66" s="135"/>
      <c r="F66" s="120" t="str">
        <f>IFERROR(IF(B66="A",(VLOOKUP(D66,$A$18:$C$44,3,FALSE)),(VLOOKUP(D66,$G$18:$I$44,3,FALSE))),0)</f>
        <v>Elizabeth Chibomba</v>
      </c>
      <c r="G66" s="120"/>
      <c r="H66" s="121"/>
      <c r="I66" s="122" t="str">
        <f>IF(C66="HT",Calculations!M30,IF(C66="FT",Calculations!M30,IF(Calculations!L30=0,"",Calculations!M30)))</f>
        <v/>
      </c>
      <c r="J66" s="123"/>
      <c r="K66" s="124"/>
      <c r="L66" s="122">
        <f>IF(C66="HT",Calculations!AQ30,IF(C66="FT", Calculations!AQ30,IF(Calculations!AP30=0,"",Calculations!AQ30)))</f>
        <v>36</v>
      </c>
      <c r="M66" s="123"/>
      <c r="N66" s="125"/>
      <c r="O66" s="31"/>
    </row>
    <row r="67" spans="1:15" ht="12.75" x14ac:dyDescent="0.2">
      <c r="A67" s="77" t="s">
        <v>469</v>
      </c>
      <c r="B67" s="79" t="s">
        <v>383</v>
      </c>
      <c r="C67" s="78" t="s">
        <v>120</v>
      </c>
      <c r="D67" s="134">
        <v>22</v>
      </c>
      <c r="E67" s="135"/>
      <c r="F67" s="120" t="str">
        <f t="shared" si="0"/>
        <v>Veronica Lungo (vc)</v>
      </c>
      <c r="G67" s="120"/>
      <c r="H67" s="121"/>
      <c r="I67" s="122" t="str">
        <f>IF(C67="HT",Calculations!M31,IF(C67="FT",Calculations!M31,IF(Calculations!L31=0,"",Calculations!M31)))</f>
        <v/>
      </c>
      <c r="J67" s="123"/>
      <c r="K67" s="124"/>
      <c r="L67" s="122" t="str">
        <f>IF(C67="HT",Calculations!AQ31,IF(C67="FT", Calculations!AQ31,IF(Calculations!AP31=0,"",Calculations!AQ31)))</f>
        <v/>
      </c>
      <c r="M67" s="123"/>
      <c r="N67" s="125"/>
      <c r="O67" s="31"/>
    </row>
    <row r="68" spans="1:15" ht="12.75" x14ac:dyDescent="0.2">
      <c r="A68" s="77" t="s">
        <v>470</v>
      </c>
      <c r="B68" s="79"/>
      <c r="C68" s="78" t="s">
        <v>149</v>
      </c>
      <c r="D68" s="134"/>
      <c r="E68" s="135"/>
      <c r="F68" s="120">
        <f t="shared" si="0"/>
        <v>0</v>
      </c>
      <c r="G68" s="120"/>
      <c r="H68" s="121"/>
      <c r="I68" s="122">
        <f>IF(C68="HT",Calculations!M32,IF(C68="FT",Calculations!M32,IF(Calculations!L32=0,"",Calculations!M32)))</f>
        <v>5</v>
      </c>
      <c r="J68" s="123"/>
      <c r="K68" s="124"/>
      <c r="L68" s="122">
        <f>IF(C68="HT",Calculations!AQ32,IF(C68="FT", Calculations!AQ32,IF(Calculations!AP32=0,"",Calculations!AQ32)))</f>
        <v>36</v>
      </c>
      <c r="M68" s="123"/>
      <c r="N68" s="125"/>
      <c r="O68" s="31"/>
    </row>
    <row r="69" spans="1:15" ht="12.75" x14ac:dyDescent="0.2">
      <c r="A69" s="77" t="s">
        <v>471</v>
      </c>
      <c r="B69" s="79" t="s">
        <v>383</v>
      </c>
      <c r="C69" s="78"/>
      <c r="D69" s="134">
        <v>2</v>
      </c>
      <c r="E69" s="135"/>
      <c r="F69" s="120" t="str">
        <f t="shared" si="0"/>
        <v>Rennie Willma Suzie</v>
      </c>
      <c r="G69" s="120"/>
      <c r="H69" s="121"/>
      <c r="I69" s="122" t="str">
        <f>IF(C69="HT",Calculations!M33,IF(C69="FT",Calculations!M33,IF(Calculations!L33=0,"",Calculations!M33)))</f>
        <v/>
      </c>
      <c r="J69" s="123"/>
      <c r="K69" s="124"/>
      <c r="L69" s="122" t="str">
        <f>IF(C69="HT",Calculations!AQ33,IF(C69="FT", Calculations!AQ33,IF(Calculations!AP33=0,"",Calculations!AQ33)))</f>
        <v/>
      </c>
      <c r="M69" s="123"/>
      <c r="N69" s="125"/>
      <c r="O69" s="31"/>
    </row>
    <row r="70" spans="1:15" ht="12.75" x14ac:dyDescent="0.2">
      <c r="A70" s="77" t="s">
        <v>472</v>
      </c>
      <c r="B70" s="79" t="s">
        <v>383</v>
      </c>
      <c r="C70" s="78" t="s">
        <v>118</v>
      </c>
      <c r="D70" s="134">
        <v>20</v>
      </c>
      <c r="E70" s="135"/>
      <c r="F70" s="120" t="str">
        <f t="shared" si="0"/>
        <v>Dorothy Kasonka</v>
      </c>
      <c r="G70" s="120"/>
      <c r="H70" s="121"/>
      <c r="I70" s="122" t="str">
        <f>IF(C70="HT",Calculations!M34,IF(C70="FT",Calculations!M34,IF(Calculations!L34=0,"",Calculations!M34)))</f>
        <v/>
      </c>
      <c r="J70" s="123"/>
      <c r="K70" s="124"/>
      <c r="L70" s="122">
        <f>IF(C70="HT",Calculations!AQ34,IF(C70="FT", Calculations!AQ34,IF(Calculations!AP34=0,"",Calculations!AQ34)))</f>
        <v>41</v>
      </c>
      <c r="M70" s="123"/>
      <c r="N70" s="125"/>
      <c r="O70" s="31"/>
    </row>
    <row r="71" spans="1:15" ht="12.75" x14ac:dyDescent="0.2">
      <c r="A71" s="77" t="s">
        <v>473</v>
      </c>
      <c r="B71" s="79" t="s">
        <v>383</v>
      </c>
      <c r="C71" s="78" t="s">
        <v>120</v>
      </c>
      <c r="D71" s="134">
        <v>2</v>
      </c>
      <c r="E71" s="135"/>
      <c r="F71" s="120" t="str">
        <f t="shared" si="0"/>
        <v>Rennie Willma Suzie</v>
      </c>
      <c r="G71" s="120"/>
      <c r="H71" s="121"/>
      <c r="I71" s="122" t="str">
        <f>IF(C71="HT",Calculations!M35,IF(C71="FT",Calculations!M35,IF(Calculations!L35=0,"",Calculations!M35)))</f>
        <v/>
      </c>
      <c r="J71" s="123"/>
      <c r="K71" s="124"/>
      <c r="L71" s="122" t="str">
        <f>IF(C71="HT",Calculations!AQ35,IF(C71="FT", Calculations!AQ35,IF(Calculations!AP35=0,"",Calculations!AQ35)))</f>
        <v/>
      </c>
      <c r="M71" s="123"/>
      <c r="N71" s="125"/>
      <c r="O71" s="31"/>
    </row>
    <row r="72" spans="1:15" ht="12.75" x14ac:dyDescent="0.2">
      <c r="A72" s="77" t="s">
        <v>474</v>
      </c>
      <c r="B72" s="79" t="s">
        <v>383</v>
      </c>
      <c r="C72" s="78" t="s">
        <v>118</v>
      </c>
      <c r="D72" s="134">
        <v>3</v>
      </c>
      <c r="E72" s="135"/>
      <c r="F72" s="120" t="str">
        <f t="shared" si="0"/>
        <v>Natasha Musonda ©</v>
      </c>
      <c r="G72" s="120"/>
      <c r="H72" s="121"/>
      <c r="I72" s="122" t="str">
        <f>IF(C72="HT",Calculations!M36,IF(C72="FT",Calculations!M36,IF(Calculations!L36=0,"",Calculations!M36)))</f>
        <v/>
      </c>
      <c r="J72" s="123"/>
      <c r="K72" s="124"/>
      <c r="L72" s="122">
        <f>IF(C72="HT",Calculations!AQ36,IF(C72="FT", Calculations!AQ36,IF(Calculations!AP36=0,"",Calculations!AQ36)))</f>
        <v>46</v>
      </c>
      <c r="M72" s="123"/>
      <c r="N72" s="125"/>
      <c r="O72" s="31"/>
    </row>
    <row r="73" spans="1:15" ht="12.75" x14ac:dyDescent="0.2">
      <c r="A73" s="77" t="s">
        <v>475</v>
      </c>
      <c r="B73" s="79" t="s">
        <v>383</v>
      </c>
      <c r="C73" s="78" t="s">
        <v>119</v>
      </c>
      <c r="D73" s="134">
        <v>20</v>
      </c>
      <c r="E73" s="135"/>
      <c r="F73" s="120" t="str">
        <f t="shared" si="0"/>
        <v>Dorothy Kasonka</v>
      </c>
      <c r="G73" s="120"/>
      <c r="H73" s="121"/>
      <c r="I73" s="122" t="str">
        <f>IF(C73="HT",Calculations!M37,IF(C73="FT",Calculations!M37,IF(Calculations!L37=0,"",Calculations!M37)))</f>
        <v/>
      </c>
      <c r="J73" s="123"/>
      <c r="K73" s="124"/>
      <c r="L73" s="122">
        <f>IF(C73="HT",Calculations!AQ37,IF(C73="FT", Calculations!AQ37,IF(Calculations!AP37=0,"",Calculations!AQ37)))</f>
        <v>48</v>
      </c>
      <c r="M73" s="123"/>
      <c r="N73" s="125"/>
      <c r="O73" s="31"/>
    </row>
    <row r="74" spans="1:15" ht="12.75" x14ac:dyDescent="0.2">
      <c r="A74" s="77" t="s">
        <v>476</v>
      </c>
      <c r="B74" s="79" t="s">
        <v>383</v>
      </c>
      <c r="C74" s="78" t="s">
        <v>118</v>
      </c>
      <c r="D74" s="134">
        <v>3</v>
      </c>
      <c r="E74" s="135"/>
      <c r="F74" s="120" t="str">
        <f t="shared" si="0"/>
        <v>Natasha Musonda ©</v>
      </c>
      <c r="G74" s="120"/>
      <c r="H74" s="121"/>
      <c r="I74" s="122" t="str">
        <f>IF(C74="HT",Calculations!M38,IF(C74="FT",Calculations!M38,IF(Calculations!L38=0,"",Calculations!M38)))</f>
        <v/>
      </c>
      <c r="J74" s="123"/>
      <c r="K74" s="124"/>
      <c r="L74" s="122">
        <f>IF(C74="HT",Calculations!AQ38,IF(C74="FT", Calculations!AQ38,IF(Calculations!AP38=0,"",Calculations!AQ38)))</f>
        <v>53</v>
      </c>
      <c r="M74" s="123"/>
      <c r="N74" s="125"/>
      <c r="O74" s="31"/>
    </row>
    <row r="75" spans="1:15" ht="12.75" x14ac:dyDescent="0.2">
      <c r="A75" s="77" t="s">
        <v>477</v>
      </c>
      <c r="B75" s="79" t="s">
        <v>383</v>
      </c>
      <c r="C75" s="78" t="s">
        <v>120</v>
      </c>
      <c r="D75" s="134">
        <v>20</v>
      </c>
      <c r="E75" s="135"/>
      <c r="F75" s="120" t="str">
        <f t="shared" si="0"/>
        <v>Dorothy Kasonka</v>
      </c>
      <c r="G75" s="120"/>
      <c r="H75" s="121"/>
      <c r="I75" s="122" t="str">
        <f>IF(C75="HT",Calculations!M39,IF(C75="FT",Calculations!M39,IF(Calculations!L39=0,"",Calculations!M39)))</f>
        <v/>
      </c>
      <c r="J75" s="123"/>
      <c r="K75" s="124"/>
      <c r="L75" s="122" t="str">
        <f>IF(C75="HT",Calculations!AQ39,IF(C75="FT", Calculations!AQ39,IF(Calculations!AP39=0,"",Calculations!AQ39)))</f>
        <v/>
      </c>
      <c r="M75" s="123"/>
      <c r="N75" s="125"/>
      <c r="O75" s="31"/>
    </row>
    <row r="76" spans="1:15" ht="12.75" x14ac:dyDescent="0.2">
      <c r="A76" s="77" t="s">
        <v>477</v>
      </c>
      <c r="B76" s="79" t="s">
        <v>383</v>
      </c>
      <c r="C76" s="78" t="s">
        <v>130</v>
      </c>
      <c r="D76" s="134">
        <v>17</v>
      </c>
      <c r="E76" s="135"/>
      <c r="F76" s="120" t="str">
        <f t="shared" si="0"/>
        <v>Sylvia Kanyemb</v>
      </c>
      <c r="G76" s="120"/>
      <c r="H76" s="121"/>
      <c r="I76" s="122" t="str">
        <f>IF(C76="HT",Calculations!M40,IF(C76="FT",Calculations!M40,IF(Calculations!L40=0,"",Calculations!M40)))</f>
        <v/>
      </c>
      <c r="J76" s="123"/>
      <c r="K76" s="124"/>
      <c r="L76" s="122" t="str">
        <f>IF(C76="HT",Calculations!AQ40,IF(C76="FT", Calculations!AQ40,IF(Calculations!AP40=0,"",Calculations!AQ40)))</f>
        <v/>
      </c>
      <c r="M76" s="123"/>
      <c r="N76" s="125"/>
      <c r="O76" s="31"/>
    </row>
    <row r="77" spans="1:15" ht="12.75" x14ac:dyDescent="0.2">
      <c r="A77" s="77" t="s">
        <v>477</v>
      </c>
      <c r="B77" s="79" t="s">
        <v>383</v>
      </c>
      <c r="C77" s="78" t="s">
        <v>128</v>
      </c>
      <c r="D77" s="134">
        <v>15</v>
      </c>
      <c r="E77" s="135"/>
      <c r="F77" s="120" t="str">
        <f t="shared" si="0"/>
        <v>Loveness Nambela</v>
      </c>
      <c r="G77" s="120"/>
      <c r="H77" s="121"/>
      <c r="I77" s="122" t="str">
        <f>IF(C77="HT",Calculations!M41,IF(C77="FT",Calculations!M41,IF(Calculations!L41=0,"",Calculations!M41)))</f>
        <v/>
      </c>
      <c r="J77" s="123"/>
      <c r="K77" s="124"/>
      <c r="L77" s="122" t="str">
        <f>IF(C77="HT",Calculations!AQ41,IF(C77="FT", Calculations!AQ41,IF(Calculations!AP41=0,"",Calculations!AQ41)))</f>
        <v/>
      </c>
      <c r="M77" s="123"/>
      <c r="N77" s="125"/>
      <c r="O77" s="31"/>
    </row>
    <row r="78" spans="1:15" ht="12.75" x14ac:dyDescent="0.2">
      <c r="A78" s="77" t="s">
        <v>477</v>
      </c>
      <c r="B78" s="79" t="s">
        <v>3</v>
      </c>
      <c r="C78" s="78" t="s">
        <v>130</v>
      </c>
      <c r="D78" s="134">
        <v>15</v>
      </c>
      <c r="E78" s="135"/>
      <c r="F78" s="120" t="str">
        <f t="shared" si="0"/>
        <v>Fiola Vliete</v>
      </c>
      <c r="G78" s="120"/>
      <c r="H78" s="121"/>
      <c r="I78" s="122" t="str">
        <f>IF(C78="HT",Calculations!M42,IF(C78="FT",Calculations!M42,IF(Calculations!L42=0,"",Calculations!M42)))</f>
        <v/>
      </c>
      <c r="J78" s="123"/>
      <c r="K78" s="124"/>
      <c r="L78" s="122" t="str">
        <f>IF(C78="HT",Calculations!AQ42,IF(C78="FT", Calculations!AQ42,IF(Calculations!AP42=0,"",Calculations!AQ42)))</f>
        <v/>
      </c>
      <c r="M78" s="123"/>
      <c r="N78" s="125"/>
      <c r="O78" s="31"/>
    </row>
    <row r="79" spans="1:15" ht="12.75" x14ac:dyDescent="0.2">
      <c r="A79" s="77" t="s">
        <v>477</v>
      </c>
      <c r="B79" s="79" t="s">
        <v>3</v>
      </c>
      <c r="C79" s="78" t="s">
        <v>128</v>
      </c>
      <c r="D79" s="134">
        <v>22</v>
      </c>
      <c r="E79" s="135"/>
      <c r="F79" s="120" t="str">
        <f t="shared" si="0"/>
        <v>Ida Visagie</v>
      </c>
      <c r="G79" s="120"/>
      <c r="H79" s="121"/>
      <c r="I79" s="122" t="str">
        <f>IF(C79="HT",Calculations!M43,IF(C79="FT",Calculations!M43,IF(Calculations!L43=0,"",Calculations!M43)))</f>
        <v/>
      </c>
      <c r="J79" s="123"/>
      <c r="K79" s="124"/>
      <c r="L79" s="122" t="str">
        <f>IF(C79="HT",Calculations!AQ43,IF(C79="FT", Calculations!AQ43,IF(Calculations!AP43=0,"",Calculations!AQ43)))</f>
        <v/>
      </c>
      <c r="M79" s="123"/>
      <c r="N79" s="125"/>
      <c r="O79" s="31"/>
    </row>
    <row r="80" spans="1:15" ht="12.75" x14ac:dyDescent="0.2">
      <c r="A80" s="77" t="s">
        <v>478</v>
      </c>
      <c r="B80" s="79" t="s">
        <v>3</v>
      </c>
      <c r="C80" s="78" t="s">
        <v>130</v>
      </c>
      <c r="D80" s="134">
        <v>4</v>
      </c>
      <c r="E80" s="135"/>
      <c r="F80" s="120" t="str">
        <f t="shared" si="0"/>
        <v>Tammy Roodt</v>
      </c>
      <c r="G80" s="120"/>
      <c r="H80" s="121"/>
      <c r="I80" s="122" t="str">
        <f>IF(C80="HT",Calculations!M44,IF(C80="FT",Calculations!M44,IF(Calculations!L44=0,"",Calculations!M44)))</f>
        <v/>
      </c>
      <c r="J80" s="123"/>
      <c r="K80" s="124"/>
      <c r="L80" s="122" t="str">
        <f>IF(C80="HT",Calculations!AQ44,IF(C80="FT", Calculations!AQ44,IF(Calculations!AP44=0,"",Calculations!AQ44)))</f>
        <v/>
      </c>
      <c r="M80" s="123"/>
      <c r="N80" s="125"/>
      <c r="O80" s="31"/>
    </row>
    <row r="81" spans="1:15" ht="12.75" x14ac:dyDescent="0.2">
      <c r="A81" s="77" t="s">
        <v>478</v>
      </c>
      <c r="B81" s="79" t="s">
        <v>3</v>
      </c>
      <c r="C81" s="78" t="s">
        <v>128</v>
      </c>
      <c r="D81" s="134">
        <v>19</v>
      </c>
      <c r="E81" s="135"/>
      <c r="F81" s="120" t="str">
        <f t="shared" si="0"/>
        <v>Letisha Matheus</v>
      </c>
      <c r="G81" s="120"/>
      <c r="H81" s="121"/>
      <c r="I81" s="122" t="str">
        <f>IF(C81="HT",Calculations!M45,IF(C81="FT",Calculations!M45,IF(Calculations!L45=0,"",Calculations!M45)))</f>
        <v/>
      </c>
      <c r="J81" s="123"/>
      <c r="K81" s="124"/>
      <c r="L81" s="122" t="str">
        <f>IF(C81="HT",Calculations!AQ45,IF(C81="FT", Calculations!AQ45,IF(Calculations!AP45=0,"",Calculations!AQ45)))</f>
        <v/>
      </c>
      <c r="M81" s="123"/>
      <c r="N81" s="125"/>
      <c r="O81" s="31"/>
    </row>
    <row r="82" spans="1:15" ht="12.75" x14ac:dyDescent="0.2">
      <c r="A82" s="77" t="s">
        <v>479</v>
      </c>
      <c r="B82" s="79" t="s">
        <v>383</v>
      </c>
      <c r="C82" s="78" t="s">
        <v>130</v>
      </c>
      <c r="D82" s="134">
        <v>11</v>
      </c>
      <c r="E82" s="135"/>
      <c r="F82" s="120" t="str">
        <f t="shared" si="0"/>
        <v>Queen Nachinga</v>
      </c>
      <c r="G82" s="120"/>
      <c r="H82" s="121"/>
      <c r="I82" s="122" t="str">
        <f>IF(C82="HT",Calculations!M46,IF(C82="FT",Calculations!M46,IF(Calculations!L46=0,"",Calculations!M46)))</f>
        <v/>
      </c>
      <c r="J82" s="123"/>
      <c r="K82" s="124"/>
      <c r="L82" s="122" t="str">
        <f>IF(C82="HT",Calculations!AQ46,IF(C82="FT", Calculations!AQ46,IF(Calculations!AP46=0,"",Calculations!AQ46)))</f>
        <v/>
      </c>
      <c r="M82" s="123"/>
      <c r="N82" s="125"/>
      <c r="O82" s="31"/>
    </row>
    <row r="83" spans="1:15" ht="12.75" x14ac:dyDescent="0.2">
      <c r="A83" s="77" t="s">
        <v>479</v>
      </c>
      <c r="B83" s="79" t="s">
        <v>383</v>
      </c>
      <c r="C83" s="78" t="s">
        <v>128</v>
      </c>
      <c r="D83" s="134">
        <v>23</v>
      </c>
      <c r="E83" s="135"/>
      <c r="F83" s="120" t="str">
        <f t="shared" si="0"/>
        <v>Leah Mbukwa</v>
      </c>
      <c r="G83" s="120"/>
      <c r="H83" s="121"/>
      <c r="I83" s="122" t="str">
        <f>IF(C83="HT",Calculations!M47,IF(C83="FT",Calculations!M47,IF(Calculations!L47=0,"",Calculations!M47)))</f>
        <v/>
      </c>
      <c r="J83" s="123"/>
      <c r="K83" s="124"/>
      <c r="L83" s="122" t="str">
        <f>IF(C83="HT",Calculations!AQ47,IF(C83="FT", Calculations!AQ47,IF(Calculations!AP47=0,"",Calculations!AQ47)))</f>
        <v/>
      </c>
      <c r="M83" s="123"/>
      <c r="N83" s="125"/>
      <c r="O83" s="31"/>
    </row>
    <row r="84" spans="1:15" ht="12.75" x14ac:dyDescent="0.2">
      <c r="A84" s="77" t="s">
        <v>479</v>
      </c>
      <c r="B84" s="79" t="s">
        <v>383</v>
      </c>
      <c r="C84" s="78" t="s">
        <v>130</v>
      </c>
      <c r="D84" s="134">
        <v>7</v>
      </c>
      <c r="E84" s="135"/>
      <c r="F84" s="120" t="str">
        <f t="shared" si="0"/>
        <v>Elizabeth Chibomba</v>
      </c>
      <c r="G84" s="120"/>
      <c r="H84" s="121"/>
      <c r="I84" s="122" t="str">
        <f>IF(C84="HT",Calculations!M48,IF(C84="FT",Calculations!M48,IF(Calculations!L48=0,"",Calculations!M48)))</f>
        <v/>
      </c>
      <c r="J84" s="123"/>
      <c r="K84" s="124"/>
      <c r="L84" s="122" t="str">
        <f>IF(C84="HT",Calculations!AQ48,IF(C84="FT", Calculations!AQ48,IF(Calculations!AP48=0,"",Calculations!AQ48)))</f>
        <v/>
      </c>
      <c r="M84" s="123"/>
      <c r="N84" s="125"/>
      <c r="O84" s="31"/>
    </row>
    <row r="85" spans="1:15" ht="12.75" x14ac:dyDescent="0.2">
      <c r="A85" s="77" t="s">
        <v>479</v>
      </c>
      <c r="B85" s="79" t="s">
        <v>383</v>
      </c>
      <c r="C85" s="78" t="s">
        <v>128</v>
      </c>
      <c r="D85" s="134">
        <v>18</v>
      </c>
      <c r="E85" s="135"/>
      <c r="F85" s="120" t="str">
        <f t="shared" si="0"/>
        <v>Nina Chishimba</v>
      </c>
      <c r="G85" s="120"/>
      <c r="H85" s="121"/>
      <c r="I85" s="122" t="str">
        <f>IF(C85="HT",Calculations!M49,IF(C85="FT",Calculations!M49,IF(Calculations!L49=0,"",Calculations!M49)))</f>
        <v/>
      </c>
      <c r="J85" s="123"/>
      <c r="K85" s="124"/>
      <c r="L85" s="122" t="str">
        <f>IF(C85="HT",Calculations!AQ49,IF(C85="FT", Calculations!AQ49,IF(Calculations!AP49=0,"",Calculations!AQ49)))</f>
        <v/>
      </c>
      <c r="M85" s="123"/>
      <c r="N85" s="125"/>
      <c r="O85" s="31"/>
    </row>
    <row r="86" spans="1:15" ht="12.75" x14ac:dyDescent="0.2">
      <c r="A86" s="77" t="s">
        <v>479</v>
      </c>
      <c r="B86" s="79" t="s">
        <v>383</v>
      </c>
      <c r="C86" s="78" t="s">
        <v>130</v>
      </c>
      <c r="D86" s="134">
        <v>5</v>
      </c>
      <c r="E86" s="135"/>
      <c r="F86" s="120" t="str">
        <f t="shared" si="0"/>
        <v>Magret Chama</v>
      </c>
      <c r="G86" s="120"/>
      <c r="H86" s="121"/>
      <c r="I86" s="122" t="str">
        <f>IF(C86="HT",Calculations!M50,IF(C86="FT",Calculations!M50,IF(Calculations!L50=0,"",Calculations!M50)))</f>
        <v/>
      </c>
      <c r="J86" s="123"/>
      <c r="K86" s="124"/>
      <c r="L86" s="122" t="str">
        <f>IF(C86="HT",Calculations!AQ50,IF(C86="FT", Calculations!AQ50,IF(Calculations!AP50=0,"",Calculations!AQ50)))</f>
        <v/>
      </c>
      <c r="M86" s="123"/>
      <c r="N86" s="125"/>
      <c r="O86" s="31"/>
    </row>
    <row r="87" spans="1:15" ht="12.75" x14ac:dyDescent="0.2">
      <c r="A87" s="77" t="s">
        <v>479</v>
      </c>
      <c r="B87" s="79" t="s">
        <v>383</v>
      </c>
      <c r="C87" s="78" t="s">
        <v>128</v>
      </c>
      <c r="D87" s="134">
        <v>12</v>
      </c>
      <c r="E87" s="135"/>
      <c r="F87" s="120" t="str">
        <f t="shared" si="0"/>
        <v>Mumba Chipasha</v>
      </c>
      <c r="G87" s="120"/>
      <c r="H87" s="121"/>
      <c r="I87" s="122" t="str">
        <f>IF(C87="HT",Calculations!M51,IF(C87="FT",Calculations!M51,IF(Calculations!L51=0,"",Calculations!M51)))</f>
        <v/>
      </c>
      <c r="J87" s="123"/>
      <c r="K87" s="124"/>
      <c r="L87" s="122" t="str">
        <f>IF(C87="HT",Calculations!AQ51,IF(C87="FT", Calculations!AQ51,IF(Calculations!AP51=0,"",Calculations!AQ51)))</f>
        <v/>
      </c>
      <c r="M87" s="123"/>
      <c r="N87" s="125"/>
      <c r="O87" s="31"/>
    </row>
    <row r="88" spans="1:15" ht="12.75" x14ac:dyDescent="0.2">
      <c r="A88" s="77" t="s">
        <v>479</v>
      </c>
      <c r="B88" s="79" t="s">
        <v>383</v>
      </c>
      <c r="C88" s="78" t="s">
        <v>130</v>
      </c>
      <c r="D88" s="134">
        <v>21</v>
      </c>
      <c r="E88" s="135"/>
      <c r="F88" s="120" t="str">
        <f t="shared" si="0"/>
        <v>Jane Malisa</v>
      </c>
      <c r="G88" s="120"/>
      <c r="H88" s="121"/>
      <c r="I88" s="122" t="str">
        <f>IF(C88="HT",Calculations!M52,IF(C88="FT",Calculations!M52,IF(Calculations!L52=0,"",Calculations!M52)))</f>
        <v/>
      </c>
      <c r="J88" s="123"/>
      <c r="K88" s="124"/>
      <c r="L88" s="122" t="str">
        <f>IF(C88="HT",Calculations!AQ52,IF(C88="FT", Calculations!AQ52,IF(Calculations!AP52=0,"",Calculations!AQ52)))</f>
        <v/>
      </c>
      <c r="M88" s="123"/>
      <c r="N88" s="125"/>
      <c r="O88" s="31"/>
    </row>
    <row r="89" spans="1:15" ht="12.75" x14ac:dyDescent="0.2">
      <c r="A89" s="77" t="s">
        <v>479</v>
      </c>
      <c r="B89" s="79" t="s">
        <v>383</v>
      </c>
      <c r="C89" s="78" t="s">
        <v>128</v>
      </c>
      <c r="D89" s="134">
        <v>6</v>
      </c>
      <c r="E89" s="135"/>
      <c r="F89" s="120" t="str">
        <f t="shared" si="0"/>
        <v>Martha Musonda</v>
      </c>
      <c r="G89" s="120"/>
      <c r="H89" s="121"/>
      <c r="I89" s="122" t="str">
        <f>IF(C89="HT",Calculations!M53,IF(C89="FT",Calculations!M53,IF(Calculations!L53=0,"",Calculations!M53)))</f>
        <v/>
      </c>
      <c r="J89" s="123"/>
      <c r="K89" s="124"/>
      <c r="L89" s="122" t="str">
        <f>IF(C89="HT",Calculations!AQ53,IF(C89="FT", Calculations!AQ53,IF(Calculations!AP53=0,"",Calculations!AQ53)))</f>
        <v/>
      </c>
      <c r="M89" s="123"/>
      <c r="N89" s="125"/>
      <c r="O89" s="31"/>
    </row>
    <row r="90" spans="1:15" ht="12.75" x14ac:dyDescent="0.2">
      <c r="A90" s="77" t="s">
        <v>480</v>
      </c>
      <c r="B90" s="79" t="s">
        <v>383</v>
      </c>
      <c r="C90" s="78" t="s">
        <v>118</v>
      </c>
      <c r="D90" s="134">
        <v>2</v>
      </c>
      <c r="E90" s="135"/>
      <c r="F90" s="120" t="str">
        <f t="shared" si="0"/>
        <v>Rennie Willma Suzie</v>
      </c>
      <c r="G90" s="120"/>
      <c r="H90" s="121"/>
      <c r="I90" s="122" t="str">
        <f>IF(C90="HT",Calculations!M54,IF(C90="FT",Calculations!M54,IF(Calculations!L54=0,"",Calculations!M54)))</f>
        <v/>
      </c>
      <c r="J90" s="123"/>
      <c r="K90" s="124"/>
      <c r="L90" s="122">
        <f>IF(C90="HT",Calculations!AQ54,IF(C90="FT", Calculations!AQ54,IF(Calculations!AP54=0,"",Calculations!AQ54)))</f>
        <v>58</v>
      </c>
      <c r="M90" s="123"/>
      <c r="N90" s="125"/>
      <c r="O90" s="31"/>
    </row>
    <row r="91" spans="1:15" ht="12.75" x14ac:dyDescent="0.2">
      <c r="A91" s="77" t="s">
        <v>490</v>
      </c>
      <c r="B91" s="79" t="s">
        <v>383</v>
      </c>
      <c r="C91" s="78" t="s">
        <v>120</v>
      </c>
      <c r="D91" s="134">
        <v>20</v>
      </c>
      <c r="E91" s="135"/>
      <c r="F91" s="120" t="str">
        <f t="shared" si="0"/>
        <v>Dorothy Kasonka</v>
      </c>
      <c r="G91" s="120"/>
      <c r="H91" s="121"/>
      <c r="I91" s="122" t="str">
        <f>IF(C91="HT",Calculations!M55,IF(C91="FT",Calculations!M55,IF(Calculations!L55=0,"",Calculations!M55)))</f>
        <v/>
      </c>
      <c r="J91" s="123"/>
      <c r="K91" s="124"/>
      <c r="L91" s="122" t="str">
        <f>IF(C91="HT",Calculations!AQ55,IF(C91="FT", Calculations!AQ55,IF(Calculations!AP55=0,"",Calculations!AQ55)))</f>
        <v/>
      </c>
      <c r="M91" s="123"/>
      <c r="N91" s="125"/>
      <c r="O91" s="31"/>
    </row>
    <row r="92" spans="1:15" ht="12.75" x14ac:dyDescent="0.2">
      <c r="A92" s="77" t="s">
        <v>481</v>
      </c>
      <c r="B92" s="79" t="s">
        <v>383</v>
      </c>
      <c r="C92" s="78" t="s">
        <v>118</v>
      </c>
      <c r="D92" s="134">
        <v>15</v>
      </c>
      <c r="E92" s="135"/>
      <c r="F92" s="120" t="str">
        <f t="shared" ref="F92:F106" si="2">IFERROR(IF(B92="A",(VLOOKUP(D92,$A$18:$C$44,3,FALSE)),(VLOOKUP(D92,$G$18:$I$44,3,FALSE))),0)</f>
        <v>Loveness Nambela</v>
      </c>
      <c r="G92" s="120"/>
      <c r="H92" s="121"/>
      <c r="I92" s="122" t="str">
        <f>IF(C92="HT",Calculations!M56,IF(C92="FT",Calculations!M56,IF(Calculations!L56=0,"",Calculations!M56)))</f>
        <v/>
      </c>
      <c r="J92" s="123"/>
      <c r="K92" s="124"/>
      <c r="L92" s="122">
        <f>IF(C92="HT",Calculations!AQ56,IF(C92="FT", Calculations!AQ56,IF(Calculations!AP56=0,"",Calculations!AQ56)))</f>
        <v>63</v>
      </c>
      <c r="M92" s="123"/>
      <c r="N92" s="125"/>
      <c r="O92" s="31"/>
    </row>
    <row r="93" spans="1:15" ht="12.75" x14ac:dyDescent="0.2">
      <c r="A93" s="77" t="s">
        <v>482</v>
      </c>
      <c r="B93" s="79" t="s">
        <v>383</v>
      </c>
      <c r="C93" s="78" t="s">
        <v>119</v>
      </c>
      <c r="D93" s="134">
        <v>20</v>
      </c>
      <c r="E93" s="135"/>
      <c r="F93" s="120" t="str">
        <f t="shared" si="2"/>
        <v>Dorothy Kasonka</v>
      </c>
      <c r="G93" s="120"/>
      <c r="H93" s="121"/>
      <c r="I93" s="122" t="str">
        <f>IF(C93="HT",Calculations!M57,IF(C93="FT",Calculations!M57,IF(Calculations!L57=0,"",Calculations!M57)))</f>
        <v/>
      </c>
      <c r="J93" s="123"/>
      <c r="K93" s="124"/>
      <c r="L93" s="122">
        <f>IF(C93="HT",Calculations!AQ57,IF(C93="FT", Calculations!AQ57,IF(Calculations!AP57=0,"",Calculations!AQ57)))</f>
        <v>65</v>
      </c>
      <c r="M93" s="123"/>
      <c r="N93" s="125"/>
      <c r="O93" s="31"/>
    </row>
    <row r="94" spans="1:15" ht="12.75" x14ac:dyDescent="0.2">
      <c r="A94" s="77" t="s">
        <v>482</v>
      </c>
      <c r="B94" s="79" t="s">
        <v>3</v>
      </c>
      <c r="C94" s="78" t="s">
        <v>130</v>
      </c>
      <c r="D94" s="94">
        <v>8</v>
      </c>
      <c r="E94" s="95"/>
      <c r="F94" s="89" t="str">
        <f t="shared" si="2"/>
        <v>Fulchen Bock ©</v>
      </c>
      <c r="G94" s="89"/>
      <c r="H94" s="90"/>
      <c r="I94" s="91" t="str">
        <f>IF(C94="HT",Calculations!M58,IF(C94="FT",Calculations!M58,IF(Calculations!L58=0,"",Calculations!M58)))</f>
        <v/>
      </c>
      <c r="J94" s="92"/>
      <c r="K94" s="93"/>
      <c r="L94" s="194" t="str">
        <f>IF(C94="HT",Calculations!AQ58,IF(C94="FT", Calculations!AQ58,IF(Calculations!AP58=0,"",Calculations!AQ58)))</f>
        <v/>
      </c>
      <c r="M94" s="195"/>
      <c r="N94" s="196"/>
      <c r="O94" s="31"/>
    </row>
    <row r="95" spans="1:15" ht="12.75" x14ac:dyDescent="0.2">
      <c r="A95" s="77" t="s">
        <v>482</v>
      </c>
      <c r="B95" s="79" t="s">
        <v>3</v>
      </c>
      <c r="C95" s="78" t="s">
        <v>128</v>
      </c>
      <c r="D95" s="94">
        <v>20</v>
      </c>
      <c r="E95" s="95"/>
      <c r="F95" s="89" t="str">
        <f t="shared" si="2"/>
        <v>Astrid van Lill</v>
      </c>
      <c r="G95" s="89"/>
      <c r="H95" s="90"/>
      <c r="I95" s="91" t="str">
        <f>IF(C95="HT",Calculations!M59,IF(C95="FT",Calculations!M59,IF(Calculations!L59=0,"",Calculations!M59)))</f>
        <v/>
      </c>
      <c r="J95" s="92"/>
      <c r="K95" s="93"/>
      <c r="L95" s="194" t="str">
        <f>IF(C95="HT",Calculations!AQ59,IF(C95="FT", Calculations!AQ59,IF(Calculations!AP59=0,"",Calculations!AQ59)))</f>
        <v/>
      </c>
      <c r="M95" s="195"/>
      <c r="N95" s="196"/>
      <c r="O95" s="31"/>
    </row>
    <row r="96" spans="1:15" ht="12.75" x14ac:dyDescent="0.2">
      <c r="A96" s="77" t="s">
        <v>482</v>
      </c>
      <c r="B96" s="79" t="s">
        <v>3</v>
      </c>
      <c r="C96" s="78" t="s">
        <v>130</v>
      </c>
      <c r="D96" s="94">
        <v>3</v>
      </c>
      <c r="E96" s="95"/>
      <c r="F96" s="89" t="str">
        <f t="shared" si="2"/>
        <v>Mandy Hansen</v>
      </c>
      <c r="G96" s="89"/>
      <c r="H96" s="90"/>
      <c r="I96" s="194" t="str">
        <f>IF(C96="HT",Calculations!M64,IF(C96="FT",Calculations!M64,IF(Calculations!L64=0,"",Calculations!M64)))</f>
        <v/>
      </c>
      <c r="J96" s="195"/>
      <c r="K96" s="197"/>
      <c r="L96" s="194" t="str">
        <f>IF(C96="HT",Calculations!AQ64,IF(C96="FT", Calculations!AQ64,IF(Calculations!AP64=0,"",Calculations!AQ64)))</f>
        <v/>
      </c>
      <c r="M96" s="195"/>
      <c r="N96" s="196"/>
      <c r="O96" s="31"/>
    </row>
    <row r="97" spans="1:20" ht="12.75" x14ac:dyDescent="0.2">
      <c r="A97" s="77" t="s">
        <v>482</v>
      </c>
      <c r="B97" s="79" t="s">
        <v>3</v>
      </c>
      <c r="C97" s="78" t="s">
        <v>128</v>
      </c>
      <c r="D97" s="94">
        <v>18</v>
      </c>
      <c r="E97" s="95"/>
      <c r="F97" s="89" t="str">
        <f t="shared" si="2"/>
        <v>Lourencia Rooinasie</v>
      </c>
      <c r="G97" s="89"/>
      <c r="H97" s="90"/>
      <c r="I97" s="194" t="str">
        <f>IF(C97="HT",Calculations!M65,IF(C97="FT",Calculations!M65,IF(Calculations!L65=0,"",Calculations!M65)))</f>
        <v/>
      </c>
      <c r="J97" s="195"/>
      <c r="K97" s="197"/>
      <c r="L97" s="194" t="str">
        <f>IF(C97="HT",Calculations!AQ65,IF(C97="FT", Calculations!AQ65,IF(Calculations!AP65=0,"",Calculations!AQ65)))</f>
        <v/>
      </c>
      <c r="M97" s="195"/>
      <c r="N97" s="196"/>
      <c r="O97" s="31"/>
    </row>
    <row r="98" spans="1:20" ht="12.75" x14ac:dyDescent="0.2">
      <c r="A98" s="77" t="s">
        <v>483</v>
      </c>
      <c r="B98" s="79" t="s">
        <v>3</v>
      </c>
      <c r="C98" s="78" t="s">
        <v>130</v>
      </c>
      <c r="D98" s="94">
        <v>9</v>
      </c>
      <c r="E98" s="95"/>
      <c r="F98" s="89" t="str">
        <f t="shared" si="2"/>
        <v>Merilees Govender</v>
      </c>
      <c r="G98" s="89"/>
      <c r="H98" s="90"/>
      <c r="I98" s="194" t="str">
        <f>IF(C98="HT",Calculations!M66,IF(C98="FT",Calculations!M66,IF(Calculations!L66=0,"",Calculations!M66)))</f>
        <v/>
      </c>
      <c r="J98" s="195"/>
      <c r="K98" s="197"/>
      <c r="L98" s="194" t="str">
        <f>IF(C98="HT",Calculations!AQ66,IF(C98="FT", Calculations!AQ66,IF(Calculations!AP66=0,"",Calculations!AQ66)))</f>
        <v/>
      </c>
      <c r="M98" s="195"/>
      <c r="N98" s="196"/>
    </row>
    <row r="99" spans="1:20" ht="12.75" x14ac:dyDescent="0.2">
      <c r="A99" s="77" t="s">
        <v>483</v>
      </c>
      <c r="B99" s="79" t="s">
        <v>3</v>
      </c>
      <c r="C99" s="78" t="s">
        <v>128</v>
      </c>
      <c r="D99" s="94">
        <v>21</v>
      </c>
      <c r="E99" s="95"/>
      <c r="F99" s="89" t="str">
        <f t="shared" si="2"/>
        <v>Leventine Boois</v>
      </c>
      <c r="G99" s="89"/>
      <c r="H99" s="90"/>
      <c r="I99" s="194" t="str">
        <f>IF(C99="HT",Calculations!M67,IF(C99="FT",Calculations!M67,IF(Calculations!L67=0,"",Calculations!M67)))</f>
        <v/>
      </c>
      <c r="J99" s="195"/>
      <c r="K99" s="197"/>
      <c r="L99" s="194" t="str">
        <f>IF(C99="HT",Calculations!AQ67,IF(C99="FT", Calculations!AQ67,IF(Calculations!AP67=0,"",Calculations!AQ67)))</f>
        <v/>
      </c>
      <c r="M99" s="195"/>
      <c r="N99" s="196"/>
    </row>
    <row r="100" spans="1:20" ht="12.75" x14ac:dyDescent="0.2">
      <c r="A100" s="77" t="s">
        <v>484</v>
      </c>
      <c r="B100" s="79" t="s">
        <v>3</v>
      </c>
      <c r="C100" s="78" t="s">
        <v>130</v>
      </c>
      <c r="D100" s="94">
        <v>2</v>
      </c>
      <c r="E100" s="95"/>
      <c r="F100" s="89" t="str">
        <f t="shared" si="2"/>
        <v>Elzane-lee Basson</v>
      </c>
      <c r="G100" s="89"/>
      <c r="H100" s="90"/>
      <c r="I100" s="194" t="str">
        <f>IF(C100="HT",Calculations!M68,IF(C100="FT",Calculations!M68,IF(Calculations!L68=0,"",Calculations!M68)))</f>
        <v/>
      </c>
      <c r="J100" s="195"/>
      <c r="K100" s="197"/>
      <c r="L100" s="194" t="str">
        <f>IF(C100="HT",Calculations!AQ68,IF(C100="FT", Calculations!AQ68,IF(Calculations!AP68=0,"",Calculations!AQ68)))</f>
        <v/>
      </c>
      <c r="M100" s="195"/>
      <c r="N100" s="196"/>
    </row>
    <row r="101" spans="1:20" ht="12.75" x14ac:dyDescent="0.2">
      <c r="A101" s="77" t="s">
        <v>484</v>
      </c>
      <c r="B101" s="79" t="s">
        <v>3</v>
      </c>
      <c r="C101" s="78" t="s">
        <v>128</v>
      </c>
      <c r="D101" s="94">
        <v>17</v>
      </c>
      <c r="E101" s="95"/>
      <c r="F101" s="89" t="str">
        <f t="shared" si="2"/>
        <v>Rhevonne de Klerk</v>
      </c>
      <c r="G101" s="89"/>
      <c r="H101" s="90"/>
      <c r="I101" s="194" t="str">
        <f>IF(C101="HT",Calculations!M69,IF(C101="FT",Calculations!M69,IF(Calculations!L69=0,"",Calculations!M69)))</f>
        <v/>
      </c>
      <c r="J101" s="195"/>
      <c r="K101" s="197"/>
      <c r="L101" s="194" t="str">
        <f>IF(C101="HT",Calculations!AQ69,IF(C101="FT", Calculations!AQ69,IF(Calculations!AP69=0,"",Calculations!AQ69)))</f>
        <v/>
      </c>
      <c r="M101" s="195"/>
      <c r="N101" s="196"/>
    </row>
    <row r="102" spans="1:20" ht="12.75" x14ac:dyDescent="0.2">
      <c r="A102" s="77" t="s">
        <v>485</v>
      </c>
      <c r="B102" s="79" t="s">
        <v>383</v>
      </c>
      <c r="C102" s="78" t="s">
        <v>118</v>
      </c>
      <c r="D102" s="94">
        <v>21</v>
      </c>
      <c r="E102" s="95"/>
      <c r="F102" s="89" t="str">
        <f t="shared" si="2"/>
        <v>Jane Malisa</v>
      </c>
      <c r="G102" s="89"/>
      <c r="H102" s="90"/>
      <c r="I102" s="194" t="str">
        <f>IF(C102="HT",Calculations!M70,IF(C102="FT",Calculations!M70,IF(Calculations!L70=0,"",Calculations!M70)))</f>
        <v/>
      </c>
      <c r="J102" s="195"/>
      <c r="K102" s="197"/>
      <c r="L102" s="194">
        <f>IF(C102="HT",Calculations!AQ70,IF(C102="FT", Calculations!AQ70,IF(Calculations!AP70=0,"",Calculations!AQ70)))</f>
        <v>70</v>
      </c>
      <c r="M102" s="195"/>
      <c r="N102" s="196"/>
    </row>
    <row r="103" spans="1:20" ht="12.75" x14ac:dyDescent="0.2">
      <c r="A103" s="77" t="s">
        <v>486</v>
      </c>
      <c r="B103" s="79" t="s">
        <v>3</v>
      </c>
      <c r="C103" s="78" t="s">
        <v>120</v>
      </c>
      <c r="D103" s="94">
        <v>20</v>
      </c>
      <c r="E103" s="95"/>
      <c r="F103" s="89" t="str">
        <f t="shared" si="2"/>
        <v>Astrid van Lill</v>
      </c>
      <c r="G103" s="89"/>
      <c r="H103" s="90"/>
      <c r="I103" s="194" t="str">
        <f>IF(C103="HT",Calculations!M71,IF(C103="FT",Calculations!M71,IF(Calculations!L71=0,"",Calculations!M71)))</f>
        <v/>
      </c>
      <c r="J103" s="195"/>
      <c r="K103" s="197"/>
      <c r="L103" s="194" t="str">
        <f>IF(C103="HT",Calculations!AQ71,IF(C103="FT", Calculations!AQ71,IF(Calculations!AP71=0,"",Calculations!AQ71)))</f>
        <v/>
      </c>
      <c r="M103" s="195"/>
      <c r="N103" s="196"/>
    </row>
    <row r="104" spans="1:20" ht="12.75" x14ac:dyDescent="0.2">
      <c r="A104" s="77" t="s">
        <v>486</v>
      </c>
      <c r="B104" s="79" t="s">
        <v>3</v>
      </c>
      <c r="C104" s="78" t="s">
        <v>130</v>
      </c>
      <c r="D104" s="94">
        <v>14</v>
      </c>
      <c r="E104" s="95"/>
      <c r="F104" s="89" t="str">
        <f t="shared" si="2"/>
        <v>Ellen Garoes</v>
      </c>
      <c r="G104" s="89"/>
      <c r="H104" s="90"/>
      <c r="I104" s="194" t="str">
        <f>IF(C104="HT",Calculations!M72,IF(C104="FT",Calculations!M72,IF(Calculations!L72=0,"",Calculations!M72)))</f>
        <v/>
      </c>
      <c r="J104" s="195"/>
      <c r="K104" s="197"/>
      <c r="L104" s="194" t="str">
        <f>IF(C104="HT",Calculations!AQ72,IF(C104="FT", Calculations!AQ72,IF(Calculations!AP72=0,"",Calculations!AQ72)))</f>
        <v/>
      </c>
      <c r="M104" s="195"/>
      <c r="N104" s="196"/>
    </row>
    <row r="105" spans="1:20" ht="12.75" x14ac:dyDescent="0.2">
      <c r="A105" s="77" t="s">
        <v>486</v>
      </c>
      <c r="B105" s="79" t="s">
        <v>3</v>
      </c>
      <c r="C105" s="78" t="s">
        <v>128</v>
      </c>
      <c r="D105" s="94">
        <v>23</v>
      </c>
      <c r="E105" s="95"/>
      <c r="F105" s="89" t="str">
        <f t="shared" si="2"/>
        <v>Pione van Rooyen</v>
      </c>
      <c r="G105" s="89"/>
      <c r="H105" s="90"/>
      <c r="I105" s="194" t="str">
        <f>IF(C105="HT",Calculations!M73,IF(C105="FT",Calculations!M73,IF(Calculations!L73=0,"",Calculations!M73)))</f>
        <v/>
      </c>
      <c r="J105" s="195"/>
      <c r="K105" s="197"/>
      <c r="L105" s="194" t="str">
        <f>IF(C105="HT",Calculations!AQ73,IF(C105="FT", Calculations!AQ73,IF(Calculations!AP73=0,"",Calculations!AQ73)))</f>
        <v/>
      </c>
      <c r="M105" s="195"/>
      <c r="N105" s="196"/>
    </row>
    <row r="106" spans="1:20" ht="12.75" x14ac:dyDescent="0.2">
      <c r="A106" s="77" t="s">
        <v>486</v>
      </c>
      <c r="B106" s="79" t="s">
        <v>383</v>
      </c>
      <c r="C106" s="78" t="s">
        <v>130</v>
      </c>
      <c r="D106" s="94">
        <v>20</v>
      </c>
      <c r="E106" s="95"/>
      <c r="F106" s="89" t="str">
        <f t="shared" si="2"/>
        <v>Dorothy Kasonka</v>
      </c>
      <c r="G106" s="89"/>
      <c r="H106" s="90"/>
      <c r="I106" s="194" t="str">
        <f>IF(C106="HT",Calculations!M74,IF(C106="FT",Calculations!M74,IF(Calculations!L74=0,"",Calculations!M74)))</f>
        <v/>
      </c>
      <c r="J106" s="195"/>
      <c r="K106" s="197"/>
      <c r="L106" s="194" t="str">
        <f>IF(C106="HT",Calculations!AQ74,IF(C106="FT", Calculations!AQ74,IF(Calculations!AP74=0,"",Calculations!AQ74)))</f>
        <v/>
      </c>
      <c r="M106" s="195"/>
      <c r="N106" s="196"/>
    </row>
    <row r="107" spans="1:20" ht="12.75" x14ac:dyDescent="0.2">
      <c r="A107" s="77" t="s">
        <v>486</v>
      </c>
      <c r="B107" s="79" t="s">
        <v>383</v>
      </c>
      <c r="C107" s="78" t="s">
        <v>128</v>
      </c>
      <c r="D107" s="134">
        <v>16</v>
      </c>
      <c r="E107" s="135"/>
      <c r="F107" s="120" t="str">
        <f t="shared" si="0"/>
        <v>Rebecca Phiri</v>
      </c>
      <c r="G107" s="120"/>
      <c r="H107" s="121"/>
      <c r="I107" s="194" t="str">
        <f>IF(C107="HT",Calculations!M75,IF(C107="FT",Calculations!M75,IF(Calculations!L75=0,"",Calculations!M75)))</f>
        <v/>
      </c>
      <c r="J107" s="195"/>
      <c r="K107" s="197"/>
      <c r="L107" s="194" t="str">
        <f>IF(C107="HT",Calculations!AQ75,IF(C107="FT", Calculations!AQ75,IF(Calculations!AP75=0,"",Calculations!AQ75)))</f>
        <v/>
      </c>
      <c r="M107" s="195"/>
      <c r="N107" s="196"/>
    </row>
    <row r="108" spans="1:20" s="75" customFormat="1" ht="19.5" thickBot="1" x14ac:dyDescent="0.25">
      <c r="A108" s="86" t="s">
        <v>388</v>
      </c>
      <c r="B108" s="87"/>
      <c r="C108" s="86"/>
      <c r="D108" s="87"/>
      <c r="E108" s="87"/>
      <c r="F108" s="87"/>
      <c r="G108" s="42"/>
      <c r="H108" s="42"/>
      <c r="I108" s="42"/>
      <c r="J108" s="43"/>
      <c r="K108" s="42"/>
      <c r="L108" s="42"/>
      <c r="M108" s="42"/>
      <c r="N108" s="42"/>
    </row>
    <row r="109" spans="1:20" s="75" customFormat="1" ht="18.75" customHeight="1" thickTop="1" x14ac:dyDescent="0.2">
      <c r="A109" s="104" t="s">
        <v>72</v>
      </c>
      <c r="B109" s="105"/>
      <c r="C109" s="106"/>
      <c r="D109" s="104" t="s">
        <v>71</v>
      </c>
      <c r="E109" s="105"/>
      <c r="F109" s="105"/>
      <c r="G109" s="105"/>
      <c r="H109" s="107"/>
      <c r="I109" s="104" t="s">
        <v>73</v>
      </c>
      <c r="J109" s="105"/>
      <c r="K109" s="105"/>
      <c r="L109" s="105"/>
      <c r="M109" s="105"/>
      <c r="N109" s="105"/>
      <c r="O109" s="74"/>
      <c r="T109" s="76"/>
    </row>
    <row r="110" spans="1:20" s="75" customFormat="1" ht="18" customHeight="1" thickBot="1" x14ac:dyDescent="0.25">
      <c r="A110" s="50" t="s">
        <v>74</v>
      </c>
      <c r="B110" s="51" t="s">
        <v>0</v>
      </c>
      <c r="C110" s="51" t="s">
        <v>1</v>
      </c>
      <c r="D110" s="136" t="s">
        <v>70</v>
      </c>
      <c r="E110" s="137"/>
      <c r="F110" s="137"/>
      <c r="G110" s="137"/>
      <c r="H110" s="138"/>
      <c r="I110" s="139" t="s">
        <v>66</v>
      </c>
      <c r="J110" s="140"/>
      <c r="K110" s="141"/>
      <c r="L110" s="139" t="s">
        <v>67</v>
      </c>
      <c r="M110" s="140"/>
      <c r="N110" s="142"/>
      <c r="O110" s="74"/>
      <c r="T110" s="76"/>
    </row>
    <row r="111" spans="1:20" ht="13.5" thickTop="1" x14ac:dyDescent="0.2">
      <c r="A111" s="77" t="s">
        <v>487</v>
      </c>
      <c r="B111" s="79" t="s">
        <v>383</v>
      </c>
      <c r="C111" s="78" t="s">
        <v>130</v>
      </c>
      <c r="D111" s="96">
        <v>22</v>
      </c>
      <c r="E111" s="97"/>
      <c r="F111" s="120" t="str">
        <f t="shared" ref="F111:F112" si="3">IFERROR(IF(B111="A",(VLOOKUP(D111,$A$18:$C$44,3,FALSE)),(VLOOKUP(D111,$G$18:$I$44,3,FALSE))),0)</f>
        <v>Veronica Lungo (vc)</v>
      </c>
      <c r="G111" s="120"/>
      <c r="H111" s="121"/>
      <c r="I111" s="122" t="str">
        <f>IF(C111="HT",Calculations!M76,IF(C111="FT",Calculations!M76,IF(Calculations!L76=0,"",Calculations!M76)))</f>
        <v/>
      </c>
      <c r="J111" s="123"/>
      <c r="K111" s="124"/>
      <c r="L111" s="122" t="str">
        <f>IF(C111="HT",Calculations!AQ76,IF(C111="FT", Calculations!AQ76,IF(Calculations!AP76=0,"",Calculations!AQ76)))</f>
        <v/>
      </c>
      <c r="M111" s="123"/>
      <c r="N111" s="125"/>
    </row>
    <row r="112" spans="1:20" ht="12.75" x14ac:dyDescent="0.2">
      <c r="A112" s="77" t="s">
        <v>487</v>
      </c>
      <c r="B112" s="79" t="s">
        <v>383</v>
      </c>
      <c r="C112" s="78" t="s">
        <v>128</v>
      </c>
      <c r="D112" s="96">
        <v>14</v>
      </c>
      <c r="E112" s="97"/>
      <c r="F112" s="120" t="str">
        <f t="shared" si="3"/>
        <v>Linda Chintende</v>
      </c>
      <c r="G112" s="120"/>
      <c r="H112" s="121"/>
      <c r="I112" s="122" t="str">
        <f>IF(C112="HT",Calculations!M77,IF(C112="FT",Calculations!M77,IF(Calculations!L77=0,"",Calculations!M77)))</f>
        <v/>
      </c>
      <c r="J112" s="123"/>
      <c r="K112" s="124"/>
      <c r="L112" s="122" t="str">
        <f>IF(C112="HT",Calculations!AQ77,IF(C112="FT", Calculations!AQ77,IF(Calculations!AP77=0,"",Calculations!AQ77)))</f>
        <v/>
      </c>
      <c r="M112" s="123"/>
      <c r="N112" s="125"/>
    </row>
    <row r="113" spans="1:14" ht="12.75" x14ac:dyDescent="0.2">
      <c r="A113" s="77" t="s">
        <v>488</v>
      </c>
      <c r="B113" s="79" t="s">
        <v>383</v>
      </c>
      <c r="C113" s="78" t="s">
        <v>118</v>
      </c>
      <c r="D113" s="96">
        <v>9</v>
      </c>
      <c r="E113" s="97"/>
      <c r="F113" s="120" t="str">
        <f t="shared" si="0"/>
        <v>Juliet Mwamba</v>
      </c>
      <c r="G113" s="120"/>
      <c r="H113" s="121"/>
      <c r="I113" s="122" t="str">
        <f>IF(C113="HT",Calculations!M78,IF(C113="FT",Calculations!M78,IF(Calculations!L78=0,"",Calculations!M78)))</f>
        <v/>
      </c>
      <c r="J113" s="123"/>
      <c r="K113" s="124"/>
      <c r="L113" s="122">
        <f>IF(C113="HT",Calculations!AQ78,IF(C113="FT", Calculations!AQ78,IF(Calculations!AP78=0,"",Calculations!AQ78)))</f>
        <v>75</v>
      </c>
      <c r="M113" s="123"/>
      <c r="N113" s="125"/>
    </row>
    <row r="114" spans="1:14" ht="12.75" x14ac:dyDescent="0.2">
      <c r="A114" s="77" t="s">
        <v>489</v>
      </c>
      <c r="B114" s="79" t="s">
        <v>383</v>
      </c>
      <c r="C114" s="78" t="s">
        <v>120</v>
      </c>
      <c r="D114" s="96">
        <v>14</v>
      </c>
      <c r="E114" s="97"/>
      <c r="F114" s="120" t="str">
        <f t="shared" si="0"/>
        <v>Linda Chintende</v>
      </c>
      <c r="G114" s="120"/>
      <c r="H114" s="121"/>
      <c r="I114" s="122" t="str">
        <f>IF(C114="HT",Calculations!M79,IF(C114="FT",Calculations!M79,IF(Calculations!L79=0,"",Calculations!M79)))</f>
        <v/>
      </c>
      <c r="J114" s="123"/>
      <c r="K114" s="124"/>
      <c r="L114" s="122" t="str">
        <f>IF(C114="HT",Calculations!AQ79,IF(C114="FT", Calculations!AQ79,IF(Calculations!AP79=0,"",Calculations!AQ79)))</f>
        <v/>
      </c>
      <c r="M114" s="123"/>
      <c r="N114" s="125"/>
    </row>
    <row r="115" spans="1:14" ht="12.75" x14ac:dyDescent="0.2">
      <c r="A115" s="77" t="s">
        <v>489</v>
      </c>
      <c r="B115" s="79"/>
      <c r="C115" s="78" t="s">
        <v>151</v>
      </c>
      <c r="D115" s="134"/>
      <c r="E115" s="135"/>
      <c r="F115" s="120">
        <f t="shared" si="0"/>
        <v>0</v>
      </c>
      <c r="G115" s="120"/>
      <c r="H115" s="121"/>
      <c r="I115" s="122">
        <f>IF(C115="HT",Calculations!M80,IF(C115="FT",Calculations!M80,IF(Calculations!L80=0,"",Calculations!M80)))</f>
        <v>5</v>
      </c>
      <c r="J115" s="123"/>
      <c r="K115" s="124"/>
      <c r="L115" s="122">
        <f>IF(C115="HT",Calculations!AQ80,IF(C115="FT", Calculations!AQ80,IF(Calculations!AP80=0,"",Calculations!AQ80)))</f>
        <v>75</v>
      </c>
      <c r="M115" s="123"/>
      <c r="N115" s="125"/>
    </row>
    <row r="116" spans="1:14" ht="12.75" x14ac:dyDescent="0.2">
      <c r="A116" s="77"/>
      <c r="B116" s="79"/>
      <c r="C116" s="78"/>
      <c r="D116" s="134"/>
      <c r="E116" s="135"/>
      <c r="F116" s="120">
        <f t="shared" si="0"/>
        <v>0</v>
      </c>
      <c r="G116" s="120"/>
      <c r="H116" s="121"/>
      <c r="I116" s="122" t="str">
        <f>IF(C116="HT",Calculations!M81,IF(C116="FT",Calculations!M81,IF(Calculations!L81=0,"",Calculations!M81)))</f>
        <v/>
      </c>
      <c r="J116" s="123"/>
      <c r="K116" s="124"/>
      <c r="L116" s="122" t="str">
        <f>IF(C116="HT",Calculations!AQ81,IF(C116="FT", Calculations!AQ81,IF(Calculations!AP81=0,"",Calculations!AQ81)))</f>
        <v/>
      </c>
      <c r="M116" s="123"/>
      <c r="N116" s="125"/>
    </row>
    <row r="117" spans="1:14" ht="12.75" x14ac:dyDescent="0.2">
      <c r="A117" s="77"/>
      <c r="B117" s="79"/>
      <c r="C117" s="78"/>
      <c r="D117" s="94"/>
      <c r="E117" s="95"/>
      <c r="F117" s="120">
        <f t="shared" si="0"/>
        <v>0</v>
      </c>
      <c r="G117" s="120"/>
      <c r="H117" s="121"/>
      <c r="I117" s="122" t="str">
        <f>IF(C117="HT",Calculations!M82,IF(C117="FT",Calculations!M82,IF(Calculations!L82=0,"",Calculations!M82)))</f>
        <v/>
      </c>
      <c r="J117" s="123"/>
      <c r="K117" s="124"/>
      <c r="L117" s="122" t="str">
        <f>IF(C117="HT",Calculations!AQ82,IF(C117="FT", Calculations!AQ82,IF(Calculations!AP82=0,"",Calculations!AQ82)))</f>
        <v/>
      </c>
      <c r="M117" s="123"/>
      <c r="N117" s="125"/>
    </row>
    <row r="118" spans="1:14" ht="12.75" x14ac:dyDescent="0.2">
      <c r="A118" s="77"/>
      <c r="B118" s="79"/>
      <c r="C118" s="78"/>
      <c r="D118" s="94"/>
      <c r="E118" s="95"/>
      <c r="F118" s="120">
        <f t="shared" si="0"/>
        <v>0</v>
      </c>
      <c r="G118" s="120"/>
      <c r="H118" s="121"/>
      <c r="I118" s="122" t="str">
        <f>IF(C118="HT",Calculations!M83,IF(C118="FT",Calculations!M83,IF(Calculations!L83=0,"",Calculations!M83)))</f>
        <v/>
      </c>
      <c r="J118" s="123"/>
      <c r="K118" s="124"/>
      <c r="L118" s="122" t="str">
        <f>IF(C118="HT",Calculations!AQ83,IF(C118="FT", Calculations!AQ83,IF(Calculations!AP83=0,"",Calculations!AQ83)))</f>
        <v/>
      </c>
      <c r="M118" s="123"/>
      <c r="N118" s="125"/>
    </row>
    <row r="119" spans="1:14" ht="12.75" x14ac:dyDescent="0.2">
      <c r="A119" s="77"/>
      <c r="B119" s="79"/>
      <c r="C119" s="78"/>
      <c r="D119" s="134"/>
      <c r="E119" s="135"/>
      <c r="F119" s="120">
        <f t="shared" ref="F119:F163" si="4">IFERROR(IF(B119="A",(VLOOKUP(D119,$A$18:$C$44,3,FALSE)),(VLOOKUP(D119,$G$18:$I$44,3,FALSE))),0)</f>
        <v>0</v>
      </c>
      <c r="G119" s="120"/>
      <c r="H119" s="121"/>
      <c r="I119" s="122" t="str">
        <f>IF(C119="HT",Calculations!M84,IF(C119="FT",Calculations!M84,IF(Calculations!L84=0,"",Calculations!M84)))</f>
        <v/>
      </c>
      <c r="J119" s="123"/>
      <c r="K119" s="124"/>
      <c r="L119" s="122" t="str">
        <f>IF(C119="HT",Calculations!AQ84,IF(C119="FT", Calculations!AQ84,IF(Calculations!AP84=0,"",Calculations!AQ84)))</f>
        <v/>
      </c>
      <c r="M119" s="123"/>
      <c r="N119" s="125"/>
    </row>
    <row r="120" spans="1:14" ht="12.75" x14ac:dyDescent="0.2">
      <c r="A120" s="77"/>
      <c r="B120" s="79"/>
      <c r="C120" s="78"/>
      <c r="D120" s="134"/>
      <c r="E120" s="135"/>
      <c r="F120" s="120">
        <f t="shared" si="4"/>
        <v>0</v>
      </c>
      <c r="G120" s="120"/>
      <c r="H120" s="121"/>
      <c r="I120" s="122" t="str">
        <f>IF(C120="HT",Calculations!M85,IF(C120="FT",Calculations!M85,IF(Calculations!L85=0,"",Calculations!M85)))</f>
        <v/>
      </c>
      <c r="J120" s="123"/>
      <c r="K120" s="124"/>
      <c r="L120" s="122" t="str">
        <f>IF(C120="HT",Calculations!AQ85,IF(C120="FT", Calculations!AQ85,IF(Calculations!AP85=0,"",Calculations!AQ85)))</f>
        <v/>
      </c>
      <c r="M120" s="123"/>
      <c r="N120" s="125"/>
    </row>
    <row r="121" spans="1:14" ht="12.75" x14ac:dyDescent="0.2">
      <c r="A121" s="80"/>
      <c r="B121" s="79"/>
      <c r="C121" s="78"/>
      <c r="D121" s="118"/>
      <c r="E121" s="119"/>
      <c r="F121" s="120">
        <f t="shared" si="4"/>
        <v>0</v>
      </c>
      <c r="G121" s="120"/>
      <c r="H121" s="121"/>
      <c r="I121" s="122" t="str">
        <f>IF(C121="HT",Calculations!M86,IF(C121="FT",Calculations!M86,IF(Calculations!L86=0,"",Calculations!M86)))</f>
        <v/>
      </c>
      <c r="J121" s="123"/>
      <c r="K121" s="124"/>
      <c r="L121" s="122" t="str">
        <f>IF(C121="HT",Calculations!AQ86,IF(C121="FT", Calculations!AQ86,IF(Calculations!AP86=0,"",Calculations!AQ86)))</f>
        <v/>
      </c>
      <c r="M121" s="123"/>
      <c r="N121" s="125"/>
    </row>
    <row r="122" spans="1:14" ht="12.75" x14ac:dyDescent="0.2">
      <c r="A122" s="80"/>
      <c r="B122" s="79"/>
      <c r="C122" s="78"/>
      <c r="D122" s="118"/>
      <c r="E122" s="119"/>
      <c r="F122" s="120">
        <f t="shared" si="4"/>
        <v>0</v>
      </c>
      <c r="G122" s="120"/>
      <c r="H122" s="121"/>
      <c r="I122" s="122" t="str">
        <f>IF(C122="HT",Calculations!M87,IF(C122="FT",Calculations!M87,IF(Calculations!L87=0,"",Calculations!M87)))</f>
        <v/>
      </c>
      <c r="J122" s="123"/>
      <c r="K122" s="124"/>
      <c r="L122" s="122" t="str">
        <f>IF(C122="HT",Calculations!AQ87,IF(C122="FT", Calculations!AQ87,IF(Calculations!AP87=0,"",Calculations!AQ87)))</f>
        <v/>
      </c>
      <c r="M122" s="123"/>
      <c r="N122" s="125"/>
    </row>
    <row r="123" spans="1:14" ht="12.75" x14ac:dyDescent="0.2">
      <c r="A123" s="81"/>
      <c r="B123" s="79"/>
      <c r="C123" s="78"/>
      <c r="D123" s="118"/>
      <c r="E123" s="119"/>
      <c r="F123" s="120">
        <f t="shared" si="4"/>
        <v>0</v>
      </c>
      <c r="G123" s="120"/>
      <c r="H123" s="121"/>
      <c r="I123" s="122" t="str">
        <f>IF(C123="HT",Calculations!M88,IF(C123="FT",Calculations!M88,IF(Calculations!L88=0,"",Calculations!M88)))</f>
        <v/>
      </c>
      <c r="J123" s="123"/>
      <c r="K123" s="124"/>
      <c r="L123" s="122" t="str">
        <f>IF(C123="HT",Calculations!AQ88,IF(C123="FT", Calculations!AQ88,IF(Calculations!AP88=0,"",Calculations!AQ88)))</f>
        <v/>
      </c>
      <c r="M123" s="123"/>
      <c r="N123" s="125"/>
    </row>
    <row r="124" spans="1:14" ht="12.75" x14ac:dyDescent="0.2">
      <c r="A124" s="81"/>
      <c r="B124" s="79"/>
      <c r="C124" s="78"/>
      <c r="D124" s="118"/>
      <c r="E124" s="119"/>
      <c r="F124" s="120">
        <f t="shared" si="4"/>
        <v>0</v>
      </c>
      <c r="G124" s="120"/>
      <c r="H124" s="121"/>
      <c r="I124" s="122" t="str">
        <f>IF(C124="HT",Calculations!M89,IF(C124="FT",Calculations!M89,IF(Calculations!L89=0,"",Calculations!M89)))</f>
        <v/>
      </c>
      <c r="J124" s="123"/>
      <c r="K124" s="124"/>
      <c r="L124" s="122" t="str">
        <f>IF(C124="HT",Calculations!AQ89,IF(C124="FT", Calculations!AQ89,IF(Calculations!AP89=0,"",Calculations!AQ89)))</f>
        <v/>
      </c>
      <c r="M124" s="123"/>
      <c r="N124" s="125"/>
    </row>
    <row r="125" spans="1:14" ht="12.75" x14ac:dyDescent="0.2">
      <c r="A125" s="81"/>
      <c r="B125" s="79"/>
      <c r="C125" s="78"/>
      <c r="D125" s="118"/>
      <c r="E125" s="119"/>
      <c r="F125" s="120">
        <f t="shared" si="4"/>
        <v>0</v>
      </c>
      <c r="G125" s="120"/>
      <c r="H125" s="121"/>
      <c r="I125" s="122" t="str">
        <f>IF(C125="HT",Calculations!M90,IF(C125="FT",Calculations!M90,IF(Calculations!L90=0,"",Calculations!M90)))</f>
        <v/>
      </c>
      <c r="J125" s="123"/>
      <c r="K125" s="124"/>
      <c r="L125" s="122" t="str">
        <f>IF(C125="HT",Calculations!AQ90,IF(C125="FT", Calculations!AQ90,IF(Calculations!AP90=0,"",Calculations!AQ90)))</f>
        <v/>
      </c>
      <c r="M125" s="123"/>
      <c r="N125" s="125"/>
    </row>
    <row r="126" spans="1:14" ht="12.75" x14ac:dyDescent="0.2">
      <c r="A126" s="81"/>
      <c r="B126" s="79"/>
      <c r="C126" s="78"/>
      <c r="D126" s="118"/>
      <c r="E126" s="119"/>
      <c r="F126" s="120">
        <f t="shared" si="4"/>
        <v>0</v>
      </c>
      <c r="G126" s="120"/>
      <c r="H126" s="121"/>
      <c r="I126" s="122" t="str">
        <f>IF(C126="HT",Calculations!M91,IF(C126="FT",Calculations!M91,IF(Calculations!L91=0,"",Calculations!M91)))</f>
        <v/>
      </c>
      <c r="J126" s="123"/>
      <c r="K126" s="124"/>
      <c r="L126" s="122" t="str">
        <f>IF(C126="HT",Calculations!AQ91,IF(C126="FT", Calculations!AQ91,IF(Calculations!AP91=0,"",Calculations!AQ91)))</f>
        <v/>
      </c>
      <c r="M126" s="123"/>
      <c r="N126" s="125"/>
    </row>
    <row r="127" spans="1:14" ht="12.75" x14ac:dyDescent="0.2">
      <c r="A127" s="81"/>
      <c r="B127" s="79"/>
      <c r="C127" s="78"/>
      <c r="D127" s="118"/>
      <c r="E127" s="119"/>
      <c r="F127" s="120">
        <f t="shared" si="4"/>
        <v>0</v>
      </c>
      <c r="G127" s="120"/>
      <c r="H127" s="121"/>
      <c r="I127" s="122" t="str">
        <f>IF(C127="HT",Calculations!M92,IF(C127="FT",Calculations!M92,IF(Calculations!L92=0,"",Calculations!M92)))</f>
        <v/>
      </c>
      <c r="J127" s="123"/>
      <c r="K127" s="124"/>
      <c r="L127" s="122" t="str">
        <f>IF(C127="HT",Calculations!AQ92,IF(C127="FT", Calculations!AQ92,IF(Calculations!AP92=0,"",Calculations!AQ92)))</f>
        <v/>
      </c>
      <c r="M127" s="123"/>
      <c r="N127" s="125"/>
    </row>
    <row r="128" spans="1:14" ht="12.75" x14ac:dyDescent="0.2">
      <c r="A128" s="81"/>
      <c r="B128" s="79"/>
      <c r="C128" s="78"/>
      <c r="D128" s="118"/>
      <c r="E128" s="119"/>
      <c r="F128" s="120">
        <f t="shared" si="4"/>
        <v>0</v>
      </c>
      <c r="G128" s="120"/>
      <c r="H128" s="121"/>
      <c r="I128" s="122" t="str">
        <f>IF(C128="HT",Calculations!M93,IF(C128="FT",Calculations!M93,IF(Calculations!L93=0,"",Calculations!M93)))</f>
        <v/>
      </c>
      <c r="J128" s="123"/>
      <c r="K128" s="124"/>
      <c r="L128" s="122" t="str">
        <f>IF(C128="HT",Calculations!AQ93,IF(C128="FT", Calculations!AQ93,IF(Calculations!AP93=0,"",Calculations!AQ93)))</f>
        <v/>
      </c>
      <c r="M128" s="123"/>
      <c r="N128" s="125"/>
    </row>
    <row r="129" spans="1:14" ht="12.75" x14ac:dyDescent="0.2">
      <c r="A129" s="81"/>
      <c r="B129" s="79"/>
      <c r="C129" s="78"/>
      <c r="D129" s="118"/>
      <c r="E129" s="119"/>
      <c r="F129" s="120">
        <f t="shared" si="4"/>
        <v>0</v>
      </c>
      <c r="G129" s="120"/>
      <c r="H129" s="121"/>
      <c r="I129" s="122" t="str">
        <f>IF(C129="HT",Calculations!M94,IF(C129="FT",Calculations!M94,IF(Calculations!L94=0,"",Calculations!M94)))</f>
        <v/>
      </c>
      <c r="J129" s="123"/>
      <c r="K129" s="124"/>
      <c r="L129" s="122" t="str">
        <f>IF(C129="HT",Calculations!AQ94,IF(C129="FT", Calculations!AQ94,IF(Calculations!AP94=0,"",Calculations!AQ94)))</f>
        <v/>
      </c>
      <c r="M129" s="123"/>
      <c r="N129" s="125"/>
    </row>
    <row r="130" spans="1:14" ht="12.75" x14ac:dyDescent="0.2">
      <c r="A130" s="81"/>
      <c r="B130" s="79"/>
      <c r="C130" s="78"/>
      <c r="D130" s="118"/>
      <c r="E130" s="119"/>
      <c r="F130" s="120">
        <f t="shared" si="4"/>
        <v>0</v>
      </c>
      <c r="G130" s="120"/>
      <c r="H130" s="121"/>
      <c r="I130" s="122" t="str">
        <f>IF(C130="HT",Calculations!M95,IF(C130="FT",Calculations!M95,IF(Calculations!L95=0,"",Calculations!M95)))</f>
        <v/>
      </c>
      <c r="J130" s="123"/>
      <c r="K130" s="124"/>
      <c r="L130" s="122" t="str">
        <f>IF(C130="HT",Calculations!AQ95,IF(C130="FT", Calculations!AQ95,IF(Calculations!AP95=0,"",Calculations!AQ95)))</f>
        <v/>
      </c>
      <c r="M130" s="123"/>
      <c r="N130" s="125"/>
    </row>
    <row r="131" spans="1:14" ht="12.75" x14ac:dyDescent="0.2">
      <c r="A131" s="81"/>
      <c r="B131" s="79"/>
      <c r="C131" s="78"/>
      <c r="D131" s="118"/>
      <c r="E131" s="119"/>
      <c r="F131" s="120">
        <f t="shared" si="4"/>
        <v>0</v>
      </c>
      <c r="G131" s="120"/>
      <c r="H131" s="121"/>
      <c r="I131" s="122" t="str">
        <f>IF(C131="HT",Calculations!M96,IF(C131="FT",Calculations!M96,IF(Calculations!L96=0,"",Calculations!M96)))</f>
        <v/>
      </c>
      <c r="J131" s="123"/>
      <c r="K131" s="124"/>
      <c r="L131" s="122" t="str">
        <f>IF(C131="HT",Calculations!AQ96,IF(C131="FT", Calculations!AQ96,IF(Calculations!AP96=0,"",Calculations!AQ96)))</f>
        <v/>
      </c>
      <c r="M131" s="123"/>
      <c r="N131" s="125"/>
    </row>
    <row r="132" spans="1:14" ht="12.75" x14ac:dyDescent="0.2">
      <c r="A132" s="81"/>
      <c r="B132" s="79"/>
      <c r="C132" s="78"/>
      <c r="D132" s="118"/>
      <c r="E132" s="119"/>
      <c r="F132" s="120">
        <f t="shared" si="4"/>
        <v>0</v>
      </c>
      <c r="G132" s="120"/>
      <c r="H132" s="121"/>
      <c r="I132" s="122" t="str">
        <f>IF(C132="HT",Calculations!M97,IF(C132="FT",Calculations!M97,IF(Calculations!L97=0,"",Calculations!M97)))</f>
        <v/>
      </c>
      <c r="J132" s="123"/>
      <c r="K132" s="124"/>
      <c r="L132" s="122" t="str">
        <f>IF(C132="HT",Calculations!AQ97,IF(C132="FT", Calculations!AQ97,IF(Calculations!AP97=0,"",Calculations!AQ97)))</f>
        <v/>
      </c>
      <c r="M132" s="123"/>
      <c r="N132" s="125"/>
    </row>
    <row r="133" spans="1:14" ht="12.75" x14ac:dyDescent="0.2">
      <c r="A133" s="81"/>
      <c r="B133" s="79"/>
      <c r="C133" s="78"/>
      <c r="D133" s="118"/>
      <c r="E133" s="119"/>
      <c r="F133" s="120">
        <f t="shared" si="4"/>
        <v>0</v>
      </c>
      <c r="G133" s="120"/>
      <c r="H133" s="121"/>
      <c r="I133" s="122" t="str">
        <f>IF(C133="HT",Calculations!M98,IF(C133="FT",Calculations!M98,IF(Calculations!L98=0,"",Calculations!M98)))</f>
        <v/>
      </c>
      <c r="J133" s="123"/>
      <c r="K133" s="124"/>
      <c r="L133" s="122" t="str">
        <f>IF(C133="HT",Calculations!AQ98,IF(C133="FT", Calculations!AQ98,IF(Calculations!AP98=0,"",Calculations!AQ98)))</f>
        <v/>
      </c>
      <c r="M133" s="123"/>
      <c r="N133" s="125"/>
    </row>
    <row r="134" spans="1:14" ht="12.75" x14ac:dyDescent="0.2">
      <c r="A134" s="81"/>
      <c r="B134" s="79"/>
      <c r="C134" s="78"/>
      <c r="D134" s="118"/>
      <c r="E134" s="119"/>
      <c r="F134" s="120">
        <f t="shared" si="4"/>
        <v>0</v>
      </c>
      <c r="G134" s="120"/>
      <c r="H134" s="121"/>
      <c r="I134" s="122" t="str">
        <f>IF(C134="HT",Calculations!M99,IF(C134="FT",Calculations!M99,IF(Calculations!L99=0,"",Calculations!M99)))</f>
        <v/>
      </c>
      <c r="J134" s="123"/>
      <c r="K134" s="124"/>
      <c r="L134" s="122" t="str">
        <f>IF(C134="HT",Calculations!AQ99,IF(C134="FT", Calculations!AQ99,IF(Calculations!AP99=0,"",Calculations!AQ99)))</f>
        <v/>
      </c>
      <c r="M134" s="123"/>
      <c r="N134" s="125"/>
    </row>
    <row r="135" spans="1:14" ht="12.75" x14ac:dyDescent="0.2">
      <c r="A135" s="81"/>
      <c r="B135" s="79"/>
      <c r="C135" s="78"/>
      <c r="D135" s="118"/>
      <c r="E135" s="119"/>
      <c r="F135" s="120">
        <f t="shared" si="4"/>
        <v>0</v>
      </c>
      <c r="G135" s="120"/>
      <c r="H135" s="121"/>
      <c r="I135" s="122" t="str">
        <f>IF(C135="HT",Calculations!M100,IF(C135="FT",Calculations!M100,IF(Calculations!L100=0,"",Calculations!M100)))</f>
        <v/>
      </c>
      <c r="J135" s="123"/>
      <c r="K135" s="124"/>
      <c r="L135" s="122" t="str">
        <f>IF(C135="HT",Calculations!AQ100,IF(C135="FT", Calculations!AQ100,IF(Calculations!AP100=0,"",Calculations!AQ100)))</f>
        <v/>
      </c>
      <c r="M135" s="123"/>
      <c r="N135" s="125"/>
    </row>
    <row r="136" spans="1:14" ht="12.75" x14ac:dyDescent="0.2">
      <c r="A136" s="81"/>
      <c r="B136" s="79"/>
      <c r="C136" s="78"/>
      <c r="D136" s="118"/>
      <c r="E136" s="119"/>
      <c r="F136" s="120">
        <f t="shared" si="4"/>
        <v>0</v>
      </c>
      <c r="G136" s="120"/>
      <c r="H136" s="121"/>
      <c r="I136" s="122" t="str">
        <f>IF(C136="HT",Calculations!M101,IF(C136="FT",Calculations!M101,IF(Calculations!L101=0,"",Calculations!M101)))</f>
        <v/>
      </c>
      <c r="J136" s="123"/>
      <c r="K136" s="124"/>
      <c r="L136" s="122" t="str">
        <f>IF(C136="HT",Calculations!AQ101,IF(C136="FT", Calculations!AQ101,IF(Calculations!AP101=0,"",Calculations!AQ101)))</f>
        <v/>
      </c>
      <c r="M136" s="123"/>
      <c r="N136" s="125"/>
    </row>
    <row r="137" spans="1:14" ht="12.75" x14ac:dyDescent="0.2">
      <c r="A137" s="81"/>
      <c r="B137" s="79"/>
      <c r="C137" s="78"/>
      <c r="D137" s="118"/>
      <c r="E137" s="119"/>
      <c r="F137" s="120">
        <f t="shared" si="4"/>
        <v>0</v>
      </c>
      <c r="G137" s="120"/>
      <c r="H137" s="121"/>
      <c r="I137" s="122" t="str">
        <f>IF(C137="HT",Calculations!M102,IF(C137="FT",Calculations!M102,IF(Calculations!L102=0,"",Calculations!M102)))</f>
        <v/>
      </c>
      <c r="J137" s="123"/>
      <c r="K137" s="124"/>
      <c r="L137" s="122" t="str">
        <f>IF(C137="HT",Calculations!AQ102,IF(C137="FT", Calculations!AQ102,IF(Calculations!AP102=0,"",Calculations!AQ102)))</f>
        <v/>
      </c>
      <c r="M137" s="123"/>
      <c r="N137" s="125"/>
    </row>
    <row r="138" spans="1:14" ht="12.75" x14ac:dyDescent="0.2">
      <c r="A138" s="81"/>
      <c r="B138" s="79"/>
      <c r="C138" s="78"/>
      <c r="D138" s="118"/>
      <c r="E138" s="119"/>
      <c r="F138" s="120">
        <f t="shared" si="4"/>
        <v>0</v>
      </c>
      <c r="G138" s="120"/>
      <c r="H138" s="121"/>
      <c r="I138" s="122" t="str">
        <f>IF(C138="HT",Calculations!M103,IF(C138="FT",Calculations!M103,IF(Calculations!L103=0,"",Calculations!M103)))</f>
        <v/>
      </c>
      <c r="J138" s="123"/>
      <c r="K138" s="124"/>
      <c r="L138" s="122" t="str">
        <f>IF(C138="HT",Calculations!AQ103,IF(C138="FT", Calculations!AQ103,IF(Calculations!AP103=0,"",Calculations!AQ103)))</f>
        <v/>
      </c>
      <c r="M138" s="123"/>
      <c r="N138" s="125"/>
    </row>
    <row r="139" spans="1:14" ht="12.75" x14ac:dyDescent="0.2">
      <c r="A139" s="81"/>
      <c r="B139" s="79"/>
      <c r="C139" s="78"/>
      <c r="D139" s="118"/>
      <c r="E139" s="119"/>
      <c r="F139" s="120">
        <f t="shared" si="4"/>
        <v>0</v>
      </c>
      <c r="G139" s="120"/>
      <c r="H139" s="121"/>
      <c r="I139" s="122" t="str">
        <f>IF(C139="HT",Calculations!M104,IF(C139="FT",Calculations!M104,IF(Calculations!L104=0,"",Calculations!M104)))</f>
        <v/>
      </c>
      <c r="J139" s="123"/>
      <c r="K139" s="124"/>
      <c r="L139" s="122" t="str">
        <f>IF(C139="HT",Calculations!AQ104,IF(C139="FT", Calculations!AQ104,IF(Calculations!AP104=0,"",Calculations!AQ104)))</f>
        <v/>
      </c>
      <c r="M139" s="123"/>
      <c r="N139" s="125"/>
    </row>
    <row r="140" spans="1:14" ht="12.75" x14ac:dyDescent="0.2">
      <c r="A140" s="82"/>
      <c r="B140" s="79"/>
      <c r="C140" s="78"/>
      <c r="D140" s="118"/>
      <c r="E140" s="119"/>
      <c r="F140" s="120">
        <f t="shared" si="4"/>
        <v>0</v>
      </c>
      <c r="G140" s="120"/>
      <c r="H140" s="121"/>
      <c r="I140" s="122" t="str">
        <f>IF(C140="HT",Calculations!M105,IF(C140="FT",Calculations!M105,IF(Calculations!L105=0,"",Calculations!M105)))</f>
        <v/>
      </c>
      <c r="J140" s="123"/>
      <c r="K140" s="124"/>
      <c r="L140" s="122" t="str">
        <f>IF(C140="HT",Calculations!AQ105,IF(C140="FT", Calculations!AQ105,IF(Calculations!AP105=0,"",Calculations!AQ105)))</f>
        <v/>
      </c>
      <c r="M140" s="123"/>
      <c r="N140" s="125"/>
    </row>
    <row r="141" spans="1:14" ht="12.75" x14ac:dyDescent="0.2">
      <c r="A141" s="82"/>
      <c r="B141" s="79"/>
      <c r="C141" s="78"/>
      <c r="D141" s="118"/>
      <c r="E141" s="119"/>
      <c r="F141" s="120">
        <f t="shared" si="4"/>
        <v>0</v>
      </c>
      <c r="G141" s="120"/>
      <c r="H141" s="121"/>
      <c r="I141" s="122" t="str">
        <f>IF(C141="HT",Calculations!M106,IF(C141="FT",Calculations!M106,IF(Calculations!L106=0,"",Calculations!M106)))</f>
        <v/>
      </c>
      <c r="J141" s="123"/>
      <c r="K141" s="124"/>
      <c r="L141" s="122" t="str">
        <f>IF(C141="HT",Calculations!AQ106,IF(C141="FT", Calculations!AQ106,IF(Calculations!AP106=0,"",Calculations!AQ106)))</f>
        <v/>
      </c>
      <c r="M141" s="123"/>
      <c r="N141" s="125"/>
    </row>
    <row r="142" spans="1:14" ht="12.75" x14ac:dyDescent="0.2">
      <c r="A142" s="82"/>
      <c r="B142" s="79"/>
      <c r="C142" s="78"/>
      <c r="D142" s="118"/>
      <c r="E142" s="119"/>
      <c r="F142" s="120">
        <f t="shared" si="4"/>
        <v>0</v>
      </c>
      <c r="G142" s="120"/>
      <c r="H142" s="121"/>
      <c r="I142" s="122" t="str">
        <f>IF(C142="HT",Calculations!M107,IF(C142="FT",Calculations!M107,IF(Calculations!L107=0,"",Calculations!M107)))</f>
        <v/>
      </c>
      <c r="J142" s="123"/>
      <c r="K142" s="124"/>
      <c r="L142" s="122" t="str">
        <f>IF(C142="HT",Calculations!AQ107,IF(C142="FT", Calculations!AQ107,IF(Calculations!AP107=0,"",Calculations!AQ107)))</f>
        <v/>
      </c>
      <c r="M142" s="123"/>
      <c r="N142" s="125"/>
    </row>
    <row r="143" spans="1:14" ht="12.75" x14ac:dyDescent="0.2">
      <c r="A143" s="82"/>
      <c r="B143" s="79"/>
      <c r="C143" s="78"/>
      <c r="D143" s="118"/>
      <c r="E143" s="119"/>
      <c r="F143" s="120">
        <f t="shared" si="4"/>
        <v>0</v>
      </c>
      <c r="G143" s="120"/>
      <c r="H143" s="121"/>
      <c r="I143" s="122" t="str">
        <f>IF(C143="HT",Calculations!M108,IF(C143="FT",Calculations!M108,IF(Calculations!L108=0,"",Calculations!M108)))</f>
        <v/>
      </c>
      <c r="J143" s="123"/>
      <c r="K143" s="124"/>
      <c r="L143" s="122" t="str">
        <f>IF(C143="HT",Calculations!AQ108,IF(C143="FT", Calculations!AQ108,IF(Calculations!AP108=0,"",Calculations!AQ108)))</f>
        <v/>
      </c>
      <c r="M143" s="123"/>
      <c r="N143" s="125"/>
    </row>
    <row r="144" spans="1:14" ht="12.75" x14ac:dyDescent="0.2">
      <c r="A144" s="82"/>
      <c r="B144" s="79"/>
      <c r="C144" s="78"/>
      <c r="D144" s="118"/>
      <c r="E144" s="119"/>
      <c r="F144" s="120">
        <f t="shared" si="4"/>
        <v>0</v>
      </c>
      <c r="G144" s="120"/>
      <c r="H144" s="121"/>
      <c r="I144" s="122" t="str">
        <f>IF(C144="HT",Calculations!M109,IF(C144="FT",Calculations!M109,IF(Calculations!L109=0,"",Calculations!M109)))</f>
        <v/>
      </c>
      <c r="J144" s="123"/>
      <c r="K144" s="124"/>
      <c r="L144" s="122" t="str">
        <f>IF(C144="HT",Calculations!AQ109,IF(C144="FT", Calculations!AQ109,IF(Calculations!AP109=0,"",Calculations!AQ109)))</f>
        <v/>
      </c>
      <c r="M144" s="123"/>
      <c r="N144" s="125"/>
    </row>
    <row r="145" spans="1:14" ht="12.75" x14ac:dyDescent="0.2">
      <c r="A145" s="82"/>
      <c r="B145" s="79"/>
      <c r="C145" s="78"/>
      <c r="D145" s="118"/>
      <c r="E145" s="119"/>
      <c r="F145" s="120">
        <f t="shared" si="4"/>
        <v>0</v>
      </c>
      <c r="G145" s="120"/>
      <c r="H145" s="121"/>
      <c r="I145" s="122" t="str">
        <f>IF(C145="HT",Calculations!M110,IF(C145="FT",Calculations!M110,IF(Calculations!L110=0,"",Calculations!M110)))</f>
        <v/>
      </c>
      <c r="J145" s="123"/>
      <c r="K145" s="124"/>
      <c r="L145" s="122" t="str">
        <f>IF(C145="HT",Calculations!AQ110,IF(C145="FT", Calculations!AQ110,IF(Calculations!AP110=0,"",Calculations!AQ110)))</f>
        <v/>
      </c>
      <c r="M145" s="123"/>
      <c r="N145" s="125"/>
    </row>
    <row r="146" spans="1:14" ht="12.75" x14ac:dyDescent="0.2">
      <c r="A146" s="82"/>
      <c r="B146" s="79"/>
      <c r="C146" s="78"/>
      <c r="D146" s="118"/>
      <c r="E146" s="119"/>
      <c r="F146" s="120">
        <f t="shared" si="4"/>
        <v>0</v>
      </c>
      <c r="G146" s="120"/>
      <c r="H146" s="121"/>
      <c r="I146" s="122" t="str">
        <f>IF(C146="HT",Calculations!M111,IF(C146="FT",Calculations!M111,IF(Calculations!L111=0,"",Calculations!M111)))</f>
        <v/>
      </c>
      <c r="J146" s="123"/>
      <c r="K146" s="124"/>
      <c r="L146" s="122" t="str">
        <f>IF(C146="HT",Calculations!AQ111,IF(C146="FT", Calculations!AQ111,IF(Calculations!AP111=0,"",Calculations!AQ111)))</f>
        <v/>
      </c>
      <c r="M146" s="123"/>
      <c r="N146" s="125"/>
    </row>
    <row r="147" spans="1:14" ht="12.75" x14ac:dyDescent="0.2">
      <c r="A147" s="82"/>
      <c r="B147" s="79"/>
      <c r="C147" s="78"/>
      <c r="D147" s="118"/>
      <c r="E147" s="119"/>
      <c r="F147" s="120">
        <f t="shared" si="4"/>
        <v>0</v>
      </c>
      <c r="G147" s="120"/>
      <c r="H147" s="121"/>
      <c r="I147" s="122" t="str">
        <f>IF(C147="HT",Calculations!M112,IF(C147="FT",Calculations!M112,IF(Calculations!L112=0,"",Calculations!M112)))</f>
        <v/>
      </c>
      <c r="J147" s="123"/>
      <c r="K147" s="124"/>
      <c r="L147" s="122" t="str">
        <f>IF(C147="HT",Calculations!AQ112,IF(C147="FT", Calculations!AQ112,IF(Calculations!AP112=0,"",Calculations!AQ112)))</f>
        <v/>
      </c>
      <c r="M147" s="123"/>
      <c r="N147" s="125"/>
    </row>
    <row r="148" spans="1:14" ht="12.75" x14ac:dyDescent="0.2">
      <c r="A148" s="82"/>
      <c r="B148" s="79"/>
      <c r="C148" s="78"/>
      <c r="D148" s="118"/>
      <c r="E148" s="119"/>
      <c r="F148" s="120">
        <f t="shared" si="4"/>
        <v>0</v>
      </c>
      <c r="G148" s="120"/>
      <c r="H148" s="121"/>
      <c r="I148" s="122" t="str">
        <f>IF(C148="HT",Calculations!M113,IF(C148="FT",Calculations!M113,IF(Calculations!L113=0,"",Calculations!M113)))</f>
        <v/>
      </c>
      <c r="J148" s="123"/>
      <c r="K148" s="124"/>
      <c r="L148" s="122" t="str">
        <f>IF(C148="HT",Calculations!AQ113,IF(C148="FT", Calculations!AQ113,IF(Calculations!AP113=0,"",Calculations!AQ113)))</f>
        <v/>
      </c>
      <c r="M148" s="123"/>
      <c r="N148" s="125"/>
    </row>
    <row r="149" spans="1:14" ht="12.75" x14ac:dyDescent="0.2">
      <c r="A149" s="82"/>
      <c r="B149" s="79"/>
      <c r="C149" s="78"/>
      <c r="D149" s="118"/>
      <c r="E149" s="119"/>
      <c r="F149" s="120">
        <f t="shared" si="4"/>
        <v>0</v>
      </c>
      <c r="G149" s="120"/>
      <c r="H149" s="121"/>
      <c r="I149" s="122" t="str">
        <f>IF(C149="HT",Calculations!M114,IF(C149="FT",Calculations!M114,IF(Calculations!L114=0,"",Calculations!M114)))</f>
        <v/>
      </c>
      <c r="J149" s="123"/>
      <c r="K149" s="124"/>
      <c r="L149" s="122" t="str">
        <f>IF(C149="HT",Calculations!AQ114,IF(C149="FT", Calculations!AQ114,IF(Calculations!AP114=0,"",Calculations!AQ114)))</f>
        <v/>
      </c>
      <c r="M149" s="123"/>
      <c r="N149" s="125"/>
    </row>
    <row r="150" spans="1:14" ht="12.75" x14ac:dyDescent="0.2">
      <c r="A150" s="82"/>
      <c r="B150" s="79"/>
      <c r="C150" s="78"/>
      <c r="D150" s="118"/>
      <c r="E150" s="119"/>
      <c r="F150" s="120">
        <f t="shared" si="4"/>
        <v>0</v>
      </c>
      <c r="G150" s="120"/>
      <c r="H150" s="121"/>
      <c r="I150" s="122" t="str">
        <f>IF(C150="HT",Calculations!M115,IF(C150="FT",Calculations!M115,IF(Calculations!L115=0,"",Calculations!M115)))</f>
        <v/>
      </c>
      <c r="J150" s="123"/>
      <c r="K150" s="124"/>
      <c r="L150" s="122" t="str">
        <f>IF(C150="HT",Calculations!AQ115,IF(C150="FT", Calculations!AQ115,IF(Calculations!AP115=0,"",Calculations!AQ115)))</f>
        <v/>
      </c>
      <c r="M150" s="123"/>
      <c r="N150" s="125"/>
    </row>
    <row r="151" spans="1:14" ht="12.75" x14ac:dyDescent="0.2">
      <c r="A151" s="82"/>
      <c r="B151" s="79"/>
      <c r="C151" s="78"/>
      <c r="D151" s="118"/>
      <c r="E151" s="119"/>
      <c r="F151" s="120">
        <f t="shared" si="4"/>
        <v>0</v>
      </c>
      <c r="G151" s="120"/>
      <c r="H151" s="121"/>
      <c r="I151" s="122" t="str">
        <f>IF(C151="HT",Calculations!M116,IF(C151="FT",Calculations!M116,IF(Calculations!L116=0,"",Calculations!M116)))</f>
        <v/>
      </c>
      <c r="J151" s="123"/>
      <c r="K151" s="124"/>
      <c r="L151" s="122" t="str">
        <f>IF(C151="HT",Calculations!AQ116,IF(C151="FT", Calculations!AQ116,IF(Calculations!AP116=0,"",Calculations!AQ116)))</f>
        <v/>
      </c>
      <c r="M151" s="123"/>
      <c r="N151" s="125"/>
    </row>
    <row r="152" spans="1:14" ht="12.75" x14ac:dyDescent="0.2">
      <c r="A152" s="82"/>
      <c r="B152" s="79"/>
      <c r="C152" s="78"/>
      <c r="D152" s="118"/>
      <c r="E152" s="119"/>
      <c r="F152" s="120">
        <f t="shared" si="4"/>
        <v>0</v>
      </c>
      <c r="G152" s="120"/>
      <c r="H152" s="121"/>
      <c r="I152" s="122" t="str">
        <f>IF(C152="HT",Calculations!M117,IF(C152="FT",Calculations!M117,IF(Calculations!L117=0,"",Calculations!M117)))</f>
        <v/>
      </c>
      <c r="J152" s="123"/>
      <c r="K152" s="124"/>
      <c r="L152" s="122" t="str">
        <f>IF(C152="HT",Calculations!AQ117,IF(C152="FT", Calculations!AQ117,IF(Calculations!AP117=0,"",Calculations!AQ117)))</f>
        <v/>
      </c>
      <c r="M152" s="123"/>
      <c r="N152" s="125"/>
    </row>
    <row r="153" spans="1:14" ht="12.75" x14ac:dyDescent="0.2">
      <c r="A153" s="82"/>
      <c r="B153" s="79"/>
      <c r="C153" s="78"/>
      <c r="D153" s="118"/>
      <c r="E153" s="119"/>
      <c r="F153" s="120">
        <f t="shared" si="4"/>
        <v>0</v>
      </c>
      <c r="G153" s="120"/>
      <c r="H153" s="121"/>
      <c r="I153" s="122" t="str">
        <f>IF(C153="HT",Calculations!M118,IF(C153="FT",Calculations!M118,IF(Calculations!L118=0,"",Calculations!M118)))</f>
        <v/>
      </c>
      <c r="J153" s="123"/>
      <c r="K153" s="124"/>
      <c r="L153" s="122" t="str">
        <f>IF(C153="HT",Calculations!AQ118,IF(C153="FT", Calculations!AQ118,IF(Calculations!AP118=0,"",Calculations!AQ118)))</f>
        <v/>
      </c>
      <c r="M153" s="123"/>
      <c r="N153" s="125"/>
    </row>
    <row r="154" spans="1:14" ht="12.75" x14ac:dyDescent="0.2">
      <c r="A154" s="82"/>
      <c r="B154" s="79"/>
      <c r="C154" s="78"/>
      <c r="D154" s="118"/>
      <c r="E154" s="119"/>
      <c r="F154" s="120">
        <f t="shared" si="4"/>
        <v>0</v>
      </c>
      <c r="G154" s="120"/>
      <c r="H154" s="121"/>
      <c r="I154" s="122" t="str">
        <f>IF(C154="HT",Calculations!M119,IF(C154="FT",Calculations!M119,IF(Calculations!L119=0,"",Calculations!M119)))</f>
        <v/>
      </c>
      <c r="J154" s="123"/>
      <c r="K154" s="124"/>
      <c r="L154" s="122" t="str">
        <f>IF(C154="HT",Calculations!AQ119,IF(C154="FT", Calculations!AQ119,IF(Calculations!AP119=0,"",Calculations!AQ119)))</f>
        <v/>
      </c>
      <c r="M154" s="123"/>
      <c r="N154" s="125"/>
    </row>
    <row r="155" spans="1:14" ht="12.75" x14ac:dyDescent="0.2">
      <c r="A155" s="82"/>
      <c r="B155" s="79"/>
      <c r="C155" s="78"/>
      <c r="D155" s="118"/>
      <c r="E155" s="119"/>
      <c r="F155" s="120">
        <f t="shared" si="4"/>
        <v>0</v>
      </c>
      <c r="G155" s="120"/>
      <c r="H155" s="121"/>
      <c r="I155" s="122" t="str">
        <f>IF(C155="HT",Calculations!M120,IF(C155="FT",Calculations!M120,IF(Calculations!L120=0,"",Calculations!M120)))</f>
        <v/>
      </c>
      <c r="J155" s="123"/>
      <c r="K155" s="124"/>
      <c r="L155" s="122" t="str">
        <f>IF(C155="HT",Calculations!AQ120,IF(C155="FT", Calculations!AQ120,IF(Calculations!AP120=0,"",Calculations!AQ120)))</f>
        <v/>
      </c>
      <c r="M155" s="123"/>
      <c r="N155" s="125"/>
    </row>
    <row r="156" spans="1:14" ht="12.75" x14ac:dyDescent="0.2">
      <c r="A156" s="82"/>
      <c r="B156" s="79"/>
      <c r="C156" s="78"/>
      <c r="D156" s="118"/>
      <c r="E156" s="119"/>
      <c r="F156" s="120">
        <f t="shared" si="4"/>
        <v>0</v>
      </c>
      <c r="G156" s="120"/>
      <c r="H156" s="121"/>
      <c r="I156" s="122" t="str">
        <f>IF(C156="HT",Calculations!M121,IF(C156="FT",Calculations!M121,IF(Calculations!L121=0,"",Calculations!M121)))</f>
        <v/>
      </c>
      <c r="J156" s="123"/>
      <c r="K156" s="124"/>
      <c r="L156" s="122" t="str">
        <f>IF(C156="HT",Calculations!AQ121,IF(C156="FT", Calculations!AQ121,IF(Calculations!AP121=0,"",Calculations!AQ121)))</f>
        <v/>
      </c>
      <c r="M156" s="123"/>
      <c r="N156" s="125"/>
    </row>
    <row r="157" spans="1:14" ht="12.75" x14ac:dyDescent="0.2">
      <c r="A157" s="82"/>
      <c r="B157" s="79"/>
      <c r="C157" s="78"/>
      <c r="D157" s="118"/>
      <c r="E157" s="119"/>
      <c r="F157" s="120">
        <f t="shared" si="4"/>
        <v>0</v>
      </c>
      <c r="G157" s="120"/>
      <c r="H157" s="121"/>
      <c r="I157" s="122" t="str">
        <f>IF(C157="HT",Calculations!M122,IF(C157="FT",Calculations!M122,IF(Calculations!L122=0,"",Calculations!M122)))</f>
        <v/>
      </c>
      <c r="J157" s="123"/>
      <c r="K157" s="124"/>
      <c r="L157" s="122" t="str">
        <f>IF(C157="HT",Calculations!AQ122,IF(C157="FT", Calculations!AQ122,IF(Calculations!AP122=0,"",Calculations!AQ122)))</f>
        <v/>
      </c>
      <c r="M157" s="123"/>
      <c r="N157" s="125"/>
    </row>
    <row r="158" spans="1:14" ht="12.75" x14ac:dyDescent="0.2">
      <c r="A158" s="82"/>
      <c r="B158" s="79"/>
      <c r="C158" s="78"/>
      <c r="D158" s="118"/>
      <c r="E158" s="119"/>
      <c r="F158" s="120">
        <f t="shared" si="4"/>
        <v>0</v>
      </c>
      <c r="G158" s="120"/>
      <c r="H158" s="121"/>
      <c r="I158" s="122" t="str">
        <f>IF(C158="HT",Calculations!M123,IF(C158="FT",Calculations!M123,IF(Calculations!L123=0,"",Calculations!M123)))</f>
        <v/>
      </c>
      <c r="J158" s="123"/>
      <c r="K158" s="124"/>
      <c r="L158" s="122" t="str">
        <f>IF(C158="HT",Calculations!AQ123,IF(C158="FT", Calculations!AQ123,IF(Calculations!AP123=0,"",Calculations!AQ123)))</f>
        <v/>
      </c>
      <c r="M158" s="123"/>
      <c r="N158" s="125"/>
    </row>
    <row r="159" spans="1:14" ht="12.75" x14ac:dyDescent="0.2">
      <c r="A159" s="82"/>
      <c r="B159" s="79"/>
      <c r="C159" s="78"/>
      <c r="D159" s="118"/>
      <c r="E159" s="119"/>
      <c r="F159" s="120">
        <f t="shared" si="4"/>
        <v>0</v>
      </c>
      <c r="G159" s="120"/>
      <c r="H159" s="121"/>
      <c r="I159" s="122" t="str">
        <f>IF(C159="HT",Calculations!M124,IF(C159="FT",Calculations!M124,IF(Calculations!L124=0,"",Calculations!M124)))</f>
        <v/>
      </c>
      <c r="J159" s="123"/>
      <c r="K159" s="124"/>
      <c r="L159" s="122" t="str">
        <f>IF(C159="HT",Calculations!AQ124,IF(C159="FT", Calculations!AQ124,IF(Calculations!AP124=0,"",Calculations!AQ124)))</f>
        <v/>
      </c>
      <c r="M159" s="123"/>
      <c r="N159" s="125"/>
    </row>
    <row r="160" spans="1:14" ht="12.75" x14ac:dyDescent="0.2">
      <c r="A160" s="82"/>
      <c r="B160" s="79"/>
      <c r="C160" s="78"/>
      <c r="D160" s="118"/>
      <c r="E160" s="119"/>
      <c r="F160" s="120">
        <f t="shared" si="4"/>
        <v>0</v>
      </c>
      <c r="G160" s="120"/>
      <c r="H160" s="121"/>
      <c r="I160" s="122" t="str">
        <f>IF(C160="HT",Calculations!M125,IF(C160="FT",Calculations!M125,IF(Calculations!L125=0,"",Calculations!M125)))</f>
        <v/>
      </c>
      <c r="J160" s="123"/>
      <c r="K160" s="124"/>
      <c r="L160" s="122" t="str">
        <f>IF(C160="HT",Calculations!AQ125,IF(C160="FT", Calculations!AQ125,IF(Calculations!AP125=0,"",Calculations!AQ125)))</f>
        <v/>
      </c>
      <c r="M160" s="123"/>
      <c r="N160" s="125"/>
    </row>
    <row r="161" spans="1:14" ht="12.75" x14ac:dyDescent="0.2">
      <c r="A161" s="82"/>
      <c r="B161" s="79"/>
      <c r="C161" s="78"/>
      <c r="D161" s="118"/>
      <c r="E161" s="119"/>
      <c r="F161" s="120">
        <f t="shared" si="4"/>
        <v>0</v>
      </c>
      <c r="G161" s="120"/>
      <c r="H161" s="121"/>
      <c r="I161" s="122" t="str">
        <f>IF(C161="HT",Calculations!M126,IF(C161="FT",Calculations!M126,IF(Calculations!L126=0,"",Calculations!M126)))</f>
        <v/>
      </c>
      <c r="J161" s="123"/>
      <c r="K161" s="124"/>
      <c r="L161" s="122" t="str">
        <f>IF(C161="HT",Calculations!AQ126,IF(C161="FT", Calculations!AQ126,IF(Calculations!AP126=0,"",Calculations!AQ126)))</f>
        <v/>
      </c>
      <c r="M161" s="123"/>
      <c r="N161" s="125"/>
    </row>
    <row r="162" spans="1:14" ht="12.75" x14ac:dyDescent="0.2">
      <c r="A162" s="82"/>
      <c r="B162" s="79"/>
      <c r="C162" s="78"/>
      <c r="D162" s="118"/>
      <c r="E162" s="119"/>
      <c r="F162" s="120">
        <f t="shared" si="4"/>
        <v>0</v>
      </c>
      <c r="G162" s="120"/>
      <c r="H162" s="121"/>
      <c r="I162" s="122" t="str">
        <f>IF(C162="HT",Calculations!M127,IF(C162="FT",Calculations!M127,IF(Calculations!L127=0,"",Calculations!M127)))</f>
        <v/>
      </c>
      <c r="J162" s="123"/>
      <c r="K162" s="124"/>
      <c r="L162" s="122" t="str">
        <f>IF(C162="HT",Calculations!AQ127,IF(C162="FT", Calculations!AQ127,IF(Calculations!AP127=0,"",Calculations!AQ127)))</f>
        <v/>
      </c>
      <c r="M162" s="123"/>
      <c r="N162" s="125"/>
    </row>
    <row r="163" spans="1:14" ht="13.5" thickBot="1" x14ac:dyDescent="0.25">
      <c r="A163" s="83"/>
      <c r="B163" s="84"/>
      <c r="C163" s="85"/>
      <c r="D163" s="126"/>
      <c r="E163" s="127"/>
      <c r="F163" s="128">
        <f t="shared" si="4"/>
        <v>0</v>
      </c>
      <c r="G163" s="128"/>
      <c r="H163" s="129"/>
      <c r="I163" s="130" t="str">
        <f>IF(C163="HT",Calculations!M128,IF(C163="FT",Calculations!M128,IF(Calculations!L128=0,"",Calculations!M128)))</f>
        <v/>
      </c>
      <c r="J163" s="131"/>
      <c r="K163" s="132"/>
      <c r="L163" s="130" t="str">
        <f>IF(C163="HT",Calculations!AQ128,IF(C163="FT", Calculations!AQ128,IF(Calculations!AP128=0,"",Calculations!AQ128)))</f>
        <v/>
      </c>
      <c r="M163" s="131"/>
      <c r="N163" s="133"/>
    </row>
    <row r="164" spans="1:14" ht="12.75" customHeight="1" thickTop="1" x14ac:dyDescent="0.2">
      <c r="A164" s="32"/>
      <c r="B164" s="32"/>
      <c r="C164" s="32"/>
      <c r="D164" s="33"/>
      <c r="E164" s="34"/>
      <c r="F164" s="35"/>
      <c r="G164" s="35"/>
      <c r="H164" s="35"/>
      <c r="I164" s="36"/>
      <c r="J164" s="37"/>
      <c r="K164" s="37"/>
      <c r="L164" s="36"/>
      <c r="M164" s="36"/>
      <c r="N164" s="36"/>
    </row>
    <row r="165" spans="1:14" ht="24.75" x14ac:dyDescent="0.2">
      <c r="A165" s="117" t="s">
        <v>76</v>
      </c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</row>
    <row r="166" spans="1:14" ht="15" x14ac:dyDescent="0.2">
      <c r="A166" s="115" t="s">
        <v>77</v>
      </c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</row>
    <row r="167" spans="1:14" ht="15" x14ac:dyDescent="0.2">
      <c r="A167" s="53"/>
      <c r="B167" s="54"/>
      <c r="C167" s="54"/>
      <c r="D167" s="55"/>
      <c r="E167" s="56"/>
      <c r="F167" s="57"/>
      <c r="G167" s="57"/>
      <c r="H167" s="57"/>
      <c r="I167" s="56"/>
      <c r="J167" s="56"/>
      <c r="K167" s="56"/>
      <c r="L167" s="56"/>
      <c r="M167" s="56"/>
      <c r="N167" s="56"/>
    </row>
    <row r="168" spans="1:14" ht="14.25" x14ac:dyDescent="0.2">
      <c r="A168" s="110" t="s">
        <v>81</v>
      </c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</row>
    <row r="169" spans="1:14" ht="14.25" x14ac:dyDescent="0.2">
      <c r="A169" s="112" t="s">
        <v>113</v>
      </c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</row>
    <row r="170" spans="1:14" ht="14.25" x14ac:dyDescent="0.2">
      <c r="A170" s="112" t="s">
        <v>114</v>
      </c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</row>
    <row r="171" spans="1:14" ht="14.25" x14ac:dyDescent="0.2">
      <c r="A171" s="112" t="s">
        <v>111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</row>
    <row r="172" spans="1:14" ht="14.25" x14ac:dyDescent="0.2">
      <c r="A172" s="112" t="s">
        <v>112</v>
      </c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</row>
    <row r="173" spans="1:14" ht="14.25" x14ac:dyDescent="0.2">
      <c r="A173" s="110" t="s">
        <v>82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</row>
    <row r="174" spans="1:14" ht="14.25" x14ac:dyDescent="0.2">
      <c r="A174" s="112" t="s">
        <v>109</v>
      </c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</row>
    <row r="175" spans="1:14" ht="14.25" x14ac:dyDescent="0.2">
      <c r="A175" s="112" t="s">
        <v>110</v>
      </c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</row>
    <row r="176" spans="1:14" ht="14.25" x14ac:dyDescent="0.2">
      <c r="A176" s="112" t="s">
        <v>106</v>
      </c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</row>
    <row r="177" spans="1:14" ht="14.25" x14ac:dyDescent="0.2">
      <c r="A177" s="112" t="s">
        <v>107</v>
      </c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</row>
    <row r="178" spans="1:14" ht="14.25" x14ac:dyDescent="0.2">
      <c r="A178" s="112" t="s">
        <v>108</v>
      </c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</row>
    <row r="179" spans="1:14" ht="14.25" x14ac:dyDescent="0.2">
      <c r="A179" s="110" t="s">
        <v>83</v>
      </c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</row>
    <row r="180" spans="1:14" ht="14.25" x14ac:dyDescent="0.2">
      <c r="A180" s="110" t="s">
        <v>84</v>
      </c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</row>
    <row r="181" spans="1:14" ht="14.25" x14ac:dyDescent="0.2">
      <c r="A181" s="110" t="s">
        <v>85</v>
      </c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</row>
    <row r="182" spans="1:14" ht="14.25" x14ac:dyDescent="0.2">
      <c r="A182" s="110" t="s">
        <v>86</v>
      </c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</row>
    <row r="183" spans="1:14" ht="14.25" x14ac:dyDescent="0.2">
      <c r="A183" s="110" t="s">
        <v>87</v>
      </c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</row>
    <row r="184" spans="1:14" ht="14.25" x14ac:dyDescent="0.2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</row>
    <row r="185" spans="1:14" ht="15" x14ac:dyDescent="0.2">
      <c r="A185" s="115" t="s">
        <v>78</v>
      </c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</row>
    <row r="186" spans="1:14" ht="15" x14ac:dyDescent="0.2">
      <c r="A186" s="53"/>
      <c r="B186" s="59"/>
      <c r="C186" s="59"/>
      <c r="D186" s="59"/>
      <c r="E186" s="60"/>
      <c r="F186" s="59"/>
      <c r="G186" s="59"/>
      <c r="H186" s="59"/>
      <c r="I186" s="59"/>
      <c r="J186" s="61"/>
      <c r="K186" s="59"/>
      <c r="L186" s="59"/>
      <c r="M186" s="59"/>
      <c r="N186" s="59"/>
    </row>
    <row r="187" spans="1:14" ht="14.25" x14ac:dyDescent="0.2">
      <c r="A187" s="112" t="s">
        <v>104</v>
      </c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</row>
    <row r="188" spans="1:14" ht="14.25" x14ac:dyDescent="0.2">
      <c r="A188" s="112" t="s">
        <v>105</v>
      </c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</row>
    <row r="189" spans="1:14" ht="14.25" x14ac:dyDescent="0.2">
      <c r="A189" s="110" t="s">
        <v>88</v>
      </c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</row>
    <row r="190" spans="1:14" ht="14.25" x14ac:dyDescent="0.2">
      <c r="A190" s="110" t="s">
        <v>89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</row>
    <row r="191" spans="1:14" ht="14.25" x14ac:dyDescent="0.2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</row>
    <row r="192" spans="1:14" ht="15" x14ac:dyDescent="0.2">
      <c r="A192" s="115" t="s">
        <v>79</v>
      </c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</row>
    <row r="193" spans="1:16" ht="15" x14ac:dyDescent="0.2">
      <c r="A193" s="53"/>
      <c r="B193" s="59"/>
      <c r="C193" s="59"/>
      <c r="D193" s="59"/>
      <c r="E193" s="60"/>
      <c r="F193" s="59"/>
      <c r="G193" s="59"/>
      <c r="H193" s="59"/>
      <c r="I193" s="59"/>
      <c r="J193" s="61"/>
      <c r="K193" s="59"/>
      <c r="L193" s="59"/>
      <c r="M193" s="59"/>
      <c r="N193" s="59"/>
    </row>
    <row r="194" spans="1:16" ht="14.25" x14ac:dyDescent="0.2">
      <c r="A194" s="110" t="s">
        <v>395</v>
      </c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</row>
    <row r="195" spans="1:16" s="75" customFormat="1" ht="14.25" x14ac:dyDescent="0.2">
      <c r="A195" s="110" t="s">
        <v>396</v>
      </c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</row>
    <row r="196" spans="1:16" ht="14.25" x14ac:dyDescent="0.2">
      <c r="A196" s="112" t="s">
        <v>102</v>
      </c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</row>
    <row r="197" spans="1:16" ht="14.25" x14ac:dyDescent="0.2">
      <c r="A197" s="112" t="s">
        <v>103</v>
      </c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</row>
    <row r="198" spans="1:16" ht="14.25" x14ac:dyDescent="0.2">
      <c r="A198" s="114" t="s">
        <v>100</v>
      </c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</row>
    <row r="199" spans="1:16" ht="14.25" x14ac:dyDescent="0.2">
      <c r="A199" s="114" t="s">
        <v>101</v>
      </c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</row>
    <row r="200" spans="1:16" ht="14.25" x14ac:dyDescent="0.2">
      <c r="A200" s="113" t="s">
        <v>98</v>
      </c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</row>
    <row r="201" spans="1:16" ht="14.25" x14ac:dyDescent="0.2">
      <c r="A201" s="113" t="s">
        <v>99</v>
      </c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</row>
    <row r="202" spans="1:16" ht="14.25" x14ac:dyDescent="0.2">
      <c r="A202" s="112" t="s">
        <v>96</v>
      </c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</row>
    <row r="203" spans="1:16" ht="14.25" x14ac:dyDescent="0.2">
      <c r="A203" s="112" t="s">
        <v>97</v>
      </c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</row>
    <row r="204" spans="1:16" ht="14.25" x14ac:dyDescent="0.2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</row>
    <row r="205" spans="1:16" ht="15" x14ac:dyDescent="0.2">
      <c r="A205" s="115" t="s">
        <v>80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</row>
    <row r="206" spans="1:16" ht="14.25" x14ac:dyDescent="0.2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</row>
    <row r="207" spans="1:16" ht="14.25" x14ac:dyDescent="0.2">
      <c r="A207" s="112" t="s">
        <v>94</v>
      </c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</row>
    <row r="208" spans="1:16" ht="14.25" x14ac:dyDescent="0.2">
      <c r="A208" s="112" t="s">
        <v>95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62"/>
      <c r="P208" s="62"/>
    </row>
    <row r="209" spans="1:14" ht="14.25" x14ac:dyDescent="0.2">
      <c r="A209" s="110" t="s">
        <v>90</v>
      </c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</row>
    <row r="210" spans="1:14" ht="14.25" x14ac:dyDescent="0.2">
      <c r="A210" s="110" t="s">
        <v>91</v>
      </c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</row>
    <row r="211" spans="1:14" ht="14.25" x14ac:dyDescent="0.2">
      <c r="A211" s="111" t="s">
        <v>92</v>
      </c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</row>
    <row r="212" spans="1:14" ht="14.25" x14ac:dyDescent="0.2">
      <c r="A212" s="111" t="s">
        <v>93</v>
      </c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</row>
    <row r="213" spans="1:14" ht="12.75" customHeight="1" x14ac:dyDescent="0.2"/>
    <row r="214" spans="1:14" ht="24.75" x14ac:dyDescent="0.2">
      <c r="A214" s="63" t="s">
        <v>115</v>
      </c>
      <c r="B214"/>
    </row>
    <row r="215" spans="1:14" ht="12.75" customHeight="1" x14ac:dyDescent="0.2">
      <c r="A215" s="63"/>
      <c r="B215"/>
    </row>
    <row r="216" spans="1:14" ht="15" x14ac:dyDescent="0.2">
      <c r="A216" s="109" t="s">
        <v>116</v>
      </c>
      <c r="B216" s="109"/>
      <c r="C216" s="109"/>
      <c r="D216" s="109"/>
      <c r="E216" s="109"/>
      <c r="F216" s="109"/>
      <c r="G216" s="109" t="s">
        <v>117</v>
      </c>
      <c r="H216" s="109"/>
      <c r="I216" s="109"/>
      <c r="J216" s="109"/>
      <c r="K216" s="109"/>
      <c r="L216" s="109"/>
      <c r="M216" s="109"/>
      <c r="N216" s="109"/>
    </row>
    <row r="217" spans="1:14" ht="18" x14ac:dyDescent="0.2">
      <c r="A217" s="88" t="s">
        <v>118</v>
      </c>
      <c r="B217" s="64"/>
      <c r="C217" s="64"/>
      <c r="D217" s="64"/>
      <c r="E217" s="64"/>
      <c r="F217" s="65"/>
      <c r="G217" s="103" t="s">
        <v>4</v>
      </c>
      <c r="H217" s="103"/>
      <c r="I217" s="103"/>
      <c r="J217" s="103"/>
      <c r="K217" s="103"/>
      <c r="L217" s="103"/>
      <c r="M217" s="103"/>
      <c r="N217" s="103"/>
    </row>
    <row r="218" spans="1:14" ht="18" x14ac:dyDescent="0.2">
      <c r="A218" s="88" t="s">
        <v>119</v>
      </c>
      <c r="B218" s="64"/>
      <c r="C218" s="64"/>
      <c r="D218" s="64"/>
      <c r="E218" s="64"/>
      <c r="F218" s="65"/>
      <c r="G218" s="103" t="s">
        <v>5</v>
      </c>
      <c r="H218" s="103"/>
      <c r="I218" s="103"/>
      <c r="J218" s="103"/>
      <c r="K218" s="103"/>
      <c r="L218" s="103"/>
      <c r="M218" s="103"/>
      <c r="N218" s="103"/>
    </row>
    <row r="219" spans="1:14" ht="18" x14ac:dyDescent="0.2">
      <c r="A219" s="88" t="s">
        <v>120</v>
      </c>
      <c r="B219" s="64"/>
      <c r="C219" s="64"/>
      <c r="D219" s="64"/>
      <c r="E219" s="64"/>
      <c r="F219" s="65"/>
      <c r="G219" s="103" t="s">
        <v>121</v>
      </c>
      <c r="H219" s="103"/>
      <c r="I219" s="103"/>
      <c r="J219" s="103"/>
      <c r="K219" s="103"/>
      <c r="L219" s="103"/>
      <c r="M219" s="103"/>
      <c r="N219" s="103"/>
    </row>
    <row r="220" spans="1:14" ht="18" x14ac:dyDescent="0.2">
      <c r="A220" s="88" t="s">
        <v>7</v>
      </c>
      <c r="B220" s="64"/>
      <c r="C220" s="64"/>
      <c r="D220" s="64"/>
      <c r="E220" s="64"/>
      <c r="F220" s="65"/>
      <c r="G220" s="103" t="s">
        <v>8</v>
      </c>
      <c r="H220" s="103"/>
      <c r="I220" s="103"/>
      <c r="J220" s="103"/>
      <c r="K220" s="103"/>
      <c r="L220" s="103"/>
      <c r="M220" s="103"/>
      <c r="N220" s="103"/>
    </row>
    <row r="221" spans="1:14" ht="18" x14ac:dyDescent="0.2">
      <c r="A221" s="88" t="s">
        <v>122</v>
      </c>
      <c r="B221" s="64"/>
      <c r="C221" s="64"/>
      <c r="D221" s="64"/>
      <c r="E221" s="64"/>
      <c r="F221" s="65"/>
      <c r="G221" s="103" t="s">
        <v>123</v>
      </c>
      <c r="H221" s="103"/>
      <c r="I221" s="103"/>
      <c r="J221" s="103"/>
      <c r="K221" s="103"/>
      <c r="L221" s="103"/>
      <c r="M221" s="103"/>
      <c r="N221" s="103"/>
    </row>
    <row r="222" spans="1:14" ht="18" x14ac:dyDescent="0.2">
      <c r="A222" s="88" t="s">
        <v>387</v>
      </c>
      <c r="B222" s="64"/>
      <c r="C222" s="64"/>
      <c r="D222" s="64"/>
      <c r="E222" s="64"/>
      <c r="F222" s="65"/>
      <c r="G222" s="103" t="s">
        <v>124</v>
      </c>
      <c r="H222" s="103"/>
      <c r="I222" s="103"/>
      <c r="J222" s="103"/>
      <c r="K222" s="103"/>
      <c r="L222" s="103"/>
      <c r="M222" s="103"/>
      <c r="N222" s="103"/>
    </row>
    <row r="223" spans="1:14" ht="18" x14ac:dyDescent="0.2">
      <c r="A223" s="88" t="s">
        <v>125</v>
      </c>
      <c r="B223" s="64"/>
      <c r="C223" s="64"/>
      <c r="D223" s="64"/>
      <c r="E223" s="64"/>
      <c r="F223" s="65"/>
      <c r="G223" s="103" t="s">
        <v>126</v>
      </c>
      <c r="H223" s="103"/>
      <c r="I223" s="103"/>
      <c r="J223" s="103"/>
      <c r="K223" s="103"/>
      <c r="L223" s="103"/>
      <c r="M223" s="103"/>
      <c r="N223" s="103"/>
    </row>
    <row r="224" spans="1:14" ht="18" x14ac:dyDescent="0.2">
      <c r="A224" s="88" t="s">
        <v>127</v>
      </c>
      <c r="B224" s="64"/>
      <c r="C224" s="64"/>
      <c r="D224" s="64"/>
      <c r="E224" s="64"/>
      <c r="F224" s="65"/>
      <c r="G224" s="103" t="s">
        <v>10</v>
      </c>
      <c r="H224" s="103"/>
      <c r="I224" s="103"/>
      <c r="J224" s="103"/>
      <c r="K224" s="103"/>
      <c r="L224" s="103"/>
      <c r="M224" s="103"/>
      <c r="N224" s="103"/>
    </row>
    <row r="225" spans="1:14" ht="18" x14ac:dyDescent="0.2">
      <c r="A225" s="88" t="s">
        <v>128</v>
      </c>
      <c r="B225" s="64"/>
      <c r="C225" s="64"/>
      <c r="D225" s="64"/>
      <c r="E225" s="64"/>
      <c r="F225" s="65"/>
      <c r="G225" s="103" t="s">
        <v>129</v>
      </c>
      <c r="H225" s="103"/>
      <c r="I225" s="103"/>
      <c r="J225" s="103"/>
      <c r="K225" s="103"/>
      <c r="L225" s="103"/>
      <c r="M225" s="103"/>
      <c r="N225" s="103"/>
    </row>
    <row r="226" spans="1:14" ht="18" x14ac:dyDescent="0.2">
      <c r="A226" s="88" t="s">
        <v>130</v>
      </c>
      <c r="B226" s="64"/>
      <c r="C226" s="64"/>
      <c r="D226" s="64"/>
      <c r="E226" s="64"/>
      <c r="F226" s="65"/>
      <c r="G226" s="103" t="s">
        <v>131</v>
      </c>
      <c r="H226" s="103"/>
      <c r="I226" s="103"/>
      <c r="J226" s="103"/>
      <c r="K226" s="103"/>
      <c r="L226" s="103"/>
      <c r="M226" s="103"/>
      <c r="N226" s="103"/>
    </row>
    <row r="227" spans="1:14" ht="18" x14ac:dyDescent="0.2">
      <c r="A227" s="88" t="s">
        <v>132</v>
      </c>
      <c r="B227" s="64"/>
      <c r="C227" s="64"/>
      <c r="D227" s="64"/>
      <c r="E227" s="64"/>
      <c r="F227" s="65"/>
      <c r="G227" s="103" t="s">
        <v>133</v>
      </c>
      <c r="H227" s="103"/>
      <c r="I227" s="103"/>
      <c r="J227" s="103"/>
      <c r="K227" s="103"/>
      <c r="L227" s="103"/>
      <c r="M227" s="103"/>
      <c r="N227" s="103"/>
    </row>
    <row r="228" spans="1:14" ht="18" x14ac:dyDescent="0.2">
      <c r="A228" s="88" t="s">
        <v>134</v>
      </c>
      <c r="B228" s="64"/>
      <c r="C228" s="64"/>
      <c r="D228" s="64"/>
      <c r="E228" s="64"/>
      <c r="F228" s="65"/>
      <c r="G228" s="103" t="s">
        <v>135</v>
      </c>
      <c r="H228" s="103"/>
      <c r="I228" s="103"/>
      <c r="J228" s="103"/>
      <c r="K228" s="103"/>
      <c r="L228" s="103"/>
      <c r="M228" s="103"/>
      <c r="N228" s="103"/>
    </row>
    <row r="229" spans="1:14" ht="18" x14ac:dyDescent="0.2">
      <c r="A229" s="88" t="s">
        <v>136</v>
      </c>
      <c r="B229" s="64"/>
      <c r="C229" s="64"/>
      <c r="D229" s="64"/>
      <c r="E229" s="64"/>
      <c r="F229" s="65"/>
      <c r="G229" s="103" t="s">
        <v>137</v>
      </c>
      <c r="H229" s="103"/>
      <c r="I229" s="103"/>
      <c r="J229" s="103"/>
      <c r="K229" s="103"/>
      <c r="L229" s="103"/>
      <c r="M229" s="103"/>
      <c r="N229" s="103"/>
    </row>
    <row r="230" spans="1:14" ht="18" x14ac:dyDescent="0.2">
      <c r="A230" s="88" t="s">
        <v>138</v>
      </c>
      <c r="B230" s="64"/>
      <c r="C230" s="64"/>
      <c r="D230" s="64"/>
      <c r="E230" s="64"/>
      <c r="F230" s="65"/>
      <c r="G230" s="103" t="s">
        <v>139</v>
      </c>
      <c r="H230" s="103"/>
      <c r="I230" s="103"/>
      <c r="J230" s="103"/>
      <c r="K230" s="103"/>
      <c r="L230" s="103"/>
      <c r="M230" s="103"/>
      <c r="N230" s="103"/>
    </row>
    <row r="231" spans="1:14" ht="18" x14ac:dyDescent="0.2">
      <c r="A231" s="88" t="s">
        <v>13</v>
      </c>
      <c r="B231" s="64"/>
      <c r="C231" s="64"/>
      <c r="D231" s="64"/>
      <c r="E231" s="64"/>
      <c r="F231" s="65"/>
      <c r="G231" s="103" t="s">
        <v>25</v>
      </c>
      <c r="H231" s="103"/>
      <c r="I231" s="103"/>
      <c r="J231" s="103"/>
      <c r="K231" s="103"/>
      <c r="L231" s="103"/>
      <c r="M231" s="103"/>
      <c r="N231" s="103"/>
    </row>
    <row r="232" spans="1:14" s="75" customFormat="1" ht="18" x14ac:dyDescent="0.2">
      <c r="A232" s="88" t="s">
        <v>14</v>
      </c>
      <c r="B232" s="64"/>
      <c r="C232" s="64"/>
      <c r="D232" s="64"/>
      <c r="E232" s="64"/>
      <c r="F232" s="65"/>
      <c r="G232" s="103" t="s">
        <v>384</v>
      </c>
      <c r="H232" s="103"/>
      <c r="I232" s="103"/>
      <c r="J232" s="103"/>
      <c r="K232" s="103"/>
      <c r="L232" s="103"/>
      <c r="M232" s="103"/>
      <c r="N232" s="103"/>
    </row>
    <row r="233" spans="1:14" ht="18" x14ac:dyDescent="0.2">
      <c r="A233" s="88" t="s">
        <v>11</v>
      </c>
      <c r="B233" s="64"/>
      <c r="C233" s="64"/>
      <c r="D233" s="64"/>
      <c r="E233" s="64"/>
      <c r="F233" s="65"/>
      <c r="G233" s="103" t="s">
        <v>140</v>
      </c>
      <c r="H233" s="103"/>
      <c r="I233" s="103"/>
      <c r="J233" s="103"/>
      <c r="K233" s="103"/>
      <c r="L233" s="103"/>
      <c r="M233" s="103"/>
      <c r="N233" s="103"/>
    </row>
    <row r="234" spans="1:14" ht="18" x14ac:dyDescent="0.2">
      <c r="A234" s="88" t="s">
        <v>141</v>
      </c>
      <c r="B234" s="64"/>
      <c r="C234" s="64"/>
      <c r="D234" s="64"/>
      <c r="E234" s="64"/>
      <c r="F234" s="65"/>
      <c r="G234" s="103" t="s">
        <v>142</v>
      </c>
      <c r="H234" s="103"/>
      <c r="I234" s="103"/>
      <c r="J234" s="103"/>
      <c r="K234" s="103"/>
      <c r="L234" s="103"/>
      <c r="M234" s="103"/>
      <c r="N234" s="103"/>
    </row>
    <row r="235" spans="1:14" ht="18" x14ac:dyDescent="0.2">
      <c r="A235" s="88" t="s">
        <v>143</v>
      </c>
      <c r="B235" s="64"/>
      <c r="C235" s="64"/>
      <c r="D235" s="64"/>
      <c r="E235" s="64"/>
      <c r="F235" s="65"/>
      <c r="G235" s="103" t="s">
        <v>144</v>
      </c>
      <c r="H235" s="103"/>
      <c r="I235" s="103"/>
      <c r="J235" s="103"/>
      <c r="K235" s="103"/>
      <c r="L235" s="103"/>
      <c r="M235" s="103"/>
      <c r="N235" s="103"/>
    </row>
    <row r="236" spans="1:14" ht="18" x14ac:dyDescent="0.2">
      <c r="A236" s="88" t="s">
        <v>145</v>
      </c>
      <c r="B236" s="64"/>
      <c r="C236" s="64"/>
      <c r="D236" s="64"/>
      <c r="E236" s="64"/>
      <c r="F236" s="65"/>
      <c r="G236" s="103" t="s">
        <v>146</v>
      </c>
      <c r="H236" s="103"/>
      <c r="I236" s="103"/>
      <c r="J236" s="103"/>
      <c r="K236" s="103"/>
      <c r="L236" s="103"/>
      <c r="M236" s="103"/>
      <c r="N236" s="103"/>
    </row>
    <row r="237" spans="1:14" ht="18" x14ac:dyDescent="0.2">
      <c r="A237" s="88" t="s">
        <v>147</v>
      </c>
      <c r="B237" s="64"/>
      <c r="C237" s="64"/>
      <c r="D237" s="64"/>
      <c r="E237" s="64"/>
      <c r="F237" s="65"/>
      <c r="G237" s="103" t="s">
        <v>148</v>
      </c>
      <c r="H237" s="103"/>
      <c r="I237" s="103"/>
      <c r="J237" s="103"/>
      <c r="K237" s="103"/>
      <c r="L237" s="103"/>
      <c r="M237" s="103"/>
      <c r="N237" s="103"/>
    </row>
    <row r="238" spans="1:14" ht="18" x14ac:dyDescent="0.2">
      <c r="A238" s="88" t="s">
        <v>149</v>
      </c>
      <c r="B238" s="64"/>
      <c r="C238" s="64"/>
      <c r="D238" s="64"/>
      <c r="E238" s="64"/>
      <c r="F238" s="65"/>
      <c r="G238" s="103" t="s">
        <v>150</v>
      </c>
      <c r="H238" s="103"/>
      <c r="I238" s="103"/>
      <c r="J238" s="103"/>
      <c r="K238" s="103"/>
      <c r="L238" s="103"/>
      <c r="M238" s="103"/>
      <c r="N238" s="103"/>
    </row>
    <row r="239" spans="1:14" ht="18" x14ac:dyDescent="0.2">
      <c r="A239" s="88" t="s">
        <v>151</v>
      </c>
      <c r="B239" s="64"/>
      <c r="C239" s="64"/>
      <c r="D239" s="64"/>
      <c r="E239" s="64"/>
      <c r="F239" s="65"/>
      <c r="G239" s="103" t="s">
        <v>152</v>
      </c>
      <c r="H239" s="103"/>
      <c r="I239" s="103"/>
      <c r="J239" s="103"/>
      <c r="K239" s="103"/>
      <c r="L239" s="103"/>
      <c r="M239" s="103"/>
      <c r="N239" s="103"/>
    </row>
    <row r="240" spans="1:14" ht="18" x14ac:dyDescent="0.2">
      <c r="A240" s="88" t="s">
        <v>153</v>
      </c>
      <c r="B240" s="64"/>
      <c r="C240" s="64"/>
      <c r="D240" s="64"/>
      <c r="E240" s="64"/>
      <c r="F240" s="65"/>
      <c r="G240" s="103" t="s">
        <v>154</v>
      </c>
      <c r="H240" s="103"/>
      <c r="I240" s="103"/>
      <c r="J240" s="103"/>
      <c r="K240" s="103"/>
      <c r="L240" s="103"/>
      <c r="M240" s="103"/>
      <c r="N240" s="103"/>
    </row>
    <row r="241" spans="1:14" ht="18" x14ac:dyDescent="0.2">
      <c r="A241" s="88" t="s">
        <v>155</v>
      </c>
      <c r="B241" s="64"/>
      <c r="C241" s="64"/>
      <c r="D241" s="64"/>
      <c r="E241" s="64"/>
      <c r="F241" s="65"/>
      <c r="G241" s="103" t="s">
        <v>156</v>
      </c>
      <c r="H241" s="103"/>
      <c r="I241" s="103"/>
      <c r="J241" s="103"/>
      <c r="K241" s="103"/>
      <c r="L241" s="103"/>
      <c r="M241" s="103"/>
      <c r="N241" s="103"/>
    </row>
    <row r="243" spans="1:14" x14ac:dyDescent="0.2">
      <c r="A243" s="71" t="s">
        <v>3</v>
      </c>
    </row>
    <row r="244" spans="1:14" x14ac:dyDescent="0.2">
      <c r="A244" s="71" t="s">
        <v>383</v>
      </c>
    </row>
    <row r="253" spans="1:14" ht="25.5" thickBot="1" x14ac:dyDescent="0.25">
      <c r="A253" s="52" t="s">
        <v>157</v>
      </c>
      <c r="B253"/>
    </row>
    <row r="254" spans="1:14" ht="13.5" thickBot="1" x14ac:dyDescent="0.25">
      <c r="A254" s="98" t="s">
        <v>158</v>
      </c>
      <c r="B254" s="98"/>
      <c r="C254" s="98"/>
      <c r="D254" s="98"/>
      <c r="E254" s="98"/>
      <c r="F254" s="98"/>
      <c r="G254" s="98"/>
      <c r="H254" s="98"/>
      <c r="I254" s="98"/>
      <c r="J254" s="108" t="s">
        <v>159</v>
      </c>
      <c r="K254" s="108"/>
      <c r="L254" s="108"/>
      <c r="M254" s="108"/>
      <c r="N254" s="108"/>
    </row>
    <row r="255" spans="1:14" ht="13.5" thickBot="1" x14ac:dyDescent="0.25">
      <c r="A255" s="98" t="s">
        <v>160</v>
      </c>
      <c r="B255" s="98"/>
      <c r="C255" s="98"/>
      <c r="D255" s="98"/>
      <c r="E255" s="98"/>
      <c r="F255" s="98"/>
      <c r="G255" s="98"/>
      <c r="H255" s="98"/>
      <c r="I255" s="98"/>
      <c r="J255" s="108" t="s">
        <v>161</v>
      </c>
      <c r="K255" s="108"/>
      <c r="L255" s="108"/>
      <c r="M255" s="108"/>
      <c r="N255" s="108"/>
    </row>
    <row r="256" spans="1:14" ht="13.5" thickBot="1" x14ac:dyDescent="0.25">
      <c r="A256" s="98" t="s">
        <v>162</v>
      </c>
      <c r="B256" s="98"/>
      <c r="C256" s="98"/>
      <c r="D256" s="98"/>
      <c r="E256" s="98"/>
      <c r="F256" s="98"/>
      <c r="G256" s="98"/>
      <c r="H256" s="98"/>
      <c r="I256" s="98"/>
      <c r="J256" s="108" t="s">
        <v>163</v>
      </c>
      <c r="K256" s="108"/>
      <c r="L256" s="108"/>
      <c r="M256" s="108"/>
      <c r="N256" s="108"/>
    </row>
    <row r="257" spans="1:14" ht="13.5" thickBot="1" x14ac:dyDescent="0.25">
      <c r="A257" s="98" t="s">
        <v>164</v>
      </c>
      <c r="B257" s="98"/>
      <c r="C257" s="98"/>
      <c r="D257" s="98"/>
      <c r="E257" s="98"/>
      <c r="F257" s="98"/>
      <c r="G257" s="98"/>
      <c r="H257" s="98"/>
      <c r="I257" s="98"/>
      <c r="J257" s="108" t="s">
        <v>165</v>
      </c>
      <c r="K257" s="108"/>
      <c r="L257" s="108"/>
      <c r="M257" s="108"/>
      <c r="N257" s="108"/>
    </row>
    <row r="258" spans="1:14" ht="13.5" thickBot="1" x14ac:dyDescent="0.25">
      <c r="A258" s="98" t="s">
        <v>166</v>
      </c>
      <c r="B258" s="98"/>
      <c r="C258" s="98"/>
      <c r="D258" s="98"/>
      <c r="E258" s="98"/>
      <c r="F258" s="98"/>
      <c r="G258" s="98"/>
      <c r="H258" s="98"/>
      <c r="I258" s="98"/>
      <c r="J258" s="108" t="s">
        <v>167</v>
      </c>
      <c r="K258" s="108"/>
      <c r="L258" s="108"/>
      <c r="M258" s="108"/>
      <c r="N258" s="108"/>
    </row>
    <row r="259" spans="1:14" ht="13.5" thickBot="1" x14ac:dyDescent="0.25">
      <c r="A259" s="98" t="s">
        <v>168</v>
      </c>
      <c r="B259" s="98"/>
      <c r="C259" s="98"/>
      <c r="D259" s="98"/>
      <c r="E259" s="98"/>
      <c r="F259" s="98"/>
      <c r="G259" s="98"/>
      <c r="H259" s="98"/>
      <c r="I259" s="98"/>
      <c r="J259" s="108" t="s">
        <v>169</v>
      </c>
      <c r="K259" s="108"/>
      <c r="L259" s="108"/>
      <c r="M259" s="108"/>
      <c r="N259" s="108"/>
    </row>
    <row r="260" spans="1:14" ht="13.5" thickBot="1" x14ac:dyDescent="0.25">
      <c r="A260" s="98" t="s">
        <v>170</v>
      </c>
      <c r="B260" s="98"/>
      <c r="C260" s="98"/>
      <c r="D260" s="98"/>
      <c r="E260" s="98"/>
      <c r="F260" s="98"/>
      <c r="G260" s="98"/>
      <c r="H260" s="98"/>
      <c r="I260" s="98"/>
      <c r="J260" s="108" t="s">
        <v>171</v>
      </c>
      <c r="K260" s="108"/>
      <c r="L260" s="108"/>
      <c r="M260" s="108"/>
      <c r="N260" s="108"/>
    </row>
    <row r="261" spans="1:14" ht="13.5" thickBot="1" x14ac:dyDescent="0.25">
      <c r="A261" s="98" t="s">
        <v>172</v>
      </c>
      <c r="B261" s="98"/>
      <c r="C261" s="98"/>
      <c r="D261" s="98"/>
      <c r="E261" s="98"/>
      <c r="F261" s="98"/>
      <c r="G261" s="98"/>
      <c r="H261" s="98"/>
      <c r="I261" s="98"/>
      <c r="J261" s="108" t="s">
        <v>173</v>
      </c>
      <c r="K261" s="108"/>
      <c r="L261" s="108"/>
      <c r="M261" s="108"/>
      <c r="N261" s="108"/>
    </row>
    <row r="262" spans="1:14" ht="13.5" thickBot="1" x14ac:dyDescent="0.25">
      <c r="A262" s="98" t="s">
        <v>174</v>
      </c>
      <c r="B262" s="98"/>
      <c r="C262" s="98"/>
      <c r="D262" s="98"/>
      <c r="E262" s="98"/>
      <c r="F262" s="98"/>
      <c r="G262" s="98"/>
      <c r="H262" s="98"/>
      <c r="I262" s="98"/>
      <c r="J262" s="108" t="s">
        <v>175</v>
      </c>
      <c r="K262" s="108"/>
      <c r="L262" s="108"/>
      <c r="M262" s="108"/>
      <c r="N262" s="108"/>
    </row>
    <row r="263" spans="1:14" ht="13.5" thickBot="1" x14ac:dyDescent="0.25">
      <c r="A263" s="98" t="s">
        <v>176</v>
      </c>
      <c r="B263" s="98"/>
      <c r="C263" s="98"/>
      <c r="D263" s="98"/>
      <c r="E263" s="98"/>
      <c r="F263" s="98"/>
      <c r="G263" s="98"/>
      <c r="H263" s="98"/>
      <c r="I263" s="98"/>
      <c r="J263" s="108" t="s">
        <v>177</v>
      </c>
      <c r="K263" s="108"/>
      <c r="L263" s="108"/>
      <c r="M263" s="108"/>
      <c r="N263" s="108"/>
    </row>
    <row r="264" spans="1:14" ht="13.5" thickBot="1" x14ac:dyDescent="0.25">
      <c r="A264" s="98" t="s">
        <v>178</v>
      </c>
      <c r="B264" s="98"/>
      <c r="C264" s="98"/>
      <c r="D264" s="98"/>
      <c r="E264" s="98"/>
      <c r="F264" s="98"/>
      <c r="G264" s="98"/>
      <c r="H264" s="98"/>
      <c r="I264" s="98"/>
      <c r="J264" s="108" t="s">
        <v>179</v>
      </c>
      <c r="K264" s="108"/>
      <c r="L264" s="108"/>
      <c r="M264" s="108"/>
      <c r="N264" s="108"/>
    </row>
    <row r="265" spans="1:14" ht="13.5" thickBot="1" x14ac:dyDescent="0.25">
      <c r="A265" s="98" t="s">
        <v>180</v>
      </c>
      <c r="B265" s="98"/>
      <c r="C265" s="98"/>
      <c r="D265" s="98"/>
      <c r="E265" s="98"/>
      <c r="F265" s="98"/>
      <c r="G265" s="98"/>
      <c r="H265" s="98"/>
      <c r="I265" s="98"/>
      <c r="J265" s="108" t="s">
        <v>181</v>
      </c>
      <c r="K265" s="108"/>
      <c r="L265" s="108"/>
      <c r="M265" s="108"/>
      <c r="N265" s="108"/>
    </row>
    <row r="266" spans="1:14" ht="13.5" thickBot="1" x14ac:dyDescent="0.25">
      <c r="A266" s="98" t="s">
        <v>182</v>
      </c>
      <c r="B266" s="98"/>
      <c r="C266" s="98"/>
      <c r="D266" s="98"/>
      <c r="E266" s="98"/>
      <c r="F266" s="98"/>
      <c r="G266" s="98"/>
      <c r="H266" s="98"/>
      <c r="I266" s="98"/>
      <c r="J266" s="108" t="s">
        <v>183</v>
      </c>
      <c r="K266" s="108"/>
      <c r="L266" s="108"/>
      <c r="M266" s="108"/>
      <c r="N266" s="108"/>
    </row>
    <row r="267" spans="1:14" ht="13.5" thickBot="1" x14ac:dyDescent="0.25">
      <c r="A267" s="98" t="s">
        <v>184</v>
      </c>
      <c r="B267" s="98"/>
      <c r="C267" s="98"/>
      <c r="D267" s="98"/>
      <c r="E267" s="98"/>
      <c r="F267" s="98"/>
      <c r="G267" s="98"/>
      <c r="H267" s="98"/>
      <c r="I267" s="98"/>
      <c r="J267" s="108" t="s">
        <v>185</v>
      </c>
      <c r="K267" s="108"/>
      <c r="L267" s="108"/>
      <c r="M267" s="108"/>
      <c r="N267" s="108"/>
    </row>
    <row r="268" spans="1:14" ht="13.5" thickBot="1" x14ac:dyDescent="0.25">
      <c r="A268" s="98" t="s">
        <v>186</v>
      </c>
      <c r="B268" s="98"/>
      <c r="C268" s="98"/>
      <c r="D268" s="98"/>
      <c r="E268" s="98"/>
      <c r="F268" s="98"/>
      <c r="G268" s="98"/>
      <c r="H268" s="98"/>
      <c r="I268" s="98"/>
      <c r="J268" s="108" t="s">
        <v>187</v>
      </c>
      <c r="K268" s="108"/>
      <c r="L268" s="108"/>
      <c r="M268" s="108"/>
      <c r="N268" s="108"/>
    </row>
    <row r="269" spans="1:14" ht="13.5" thickBot="1" x14ac:dyDescent="0.25">
      <c r="A269" s="98" t="s">
        <v>188</v>
      </c>
      <c r="B269" s="98"/>
      <c r="C269" s="98"/>
      <c r="D269" s="98"/>
      <c r="E269" s="98"/>
      <c r="F269" s="98"/>
      <c r="G269" s="98"/>
      <c r="H269" s="98"/>
      <c r="I269" s="98"/>
      <c r="J269" s="108" t="s">
        <v>189</v>
      </c>
      <c r="K269" s="108"/>
      <c r="L269" s="108"/>
      <c r="M269" s="108"/>
      <c r="N269" s="108"/>
    </row>
    <row r="270" spans="1:14" ht="13.5" thickBot="1" x14ac:dyDescent="0.25">
      <c r="A270" s="98" t="s">
        <v>190</v>
      </c>
      <c r="B270" s="98"/>
      <c r="C270" s="98"/>
      <c r="D270" s="98"/>
      <c r="E270" s="98"/>
      <c r="F270" s="98"/>
      <c r="G270" s="98"/>
      <c r="H270" s="98"/>
      <c r="I270" s="98"/>
      <c r="J270" s="108" t="s">
        <v>191</v>
      </c>
      <c r="K270" s="108"/>
      <c r="L270" s="108"/>
      <c r="M270" s="108"/>
      <c r="N270" s="108"/>
    </row>
    <row r="271" spans="1:14" ht="13.5" thickBot="1" x14ac:dyDescent="0.25">
      <c r="A271" s="98" t="s">
        <v>192</v>
      </c>
      <c r="B271" s="98"/>
      <c r="C271" s="98"/>
      <c r="D271" s="98"/>
      <c r="E271" s="98"/>
      <c r="F271" s="98"/>
      <c r="G271" s="98"/>
      <c r="H271" s="98"/>
      <c r="I271" s="98"/>
      <c r="J271" s="108" t="s">
        <v>193</v>
      </c>
      <c r="K271" s="108"/>
      <c r="L271" s="108"/>
      <c r="M271" s="108"/>
      <c r="N271" s="108"/>
    </row>
    <row r="272" spans="1:14" ht="13.5" thickBot="1" x14ac:dyDescent="0.25">
      <c r="A272" s="98" t="s">
        <v>194</v>
      </c>
      <c r="B272" s="98"/>
      <c r="C272" s="98"/>
      <c r="D272" s="98"/>
      <c r="E272" s="98"/>
      <c r="F272" s="98"/>
      <c r="G272" s="98"/>
      <c r="H272" s="98"/>
      <c r="I272" s="98"/>
      <c r="J272" s="108" t="s">
        <v>195</v>
      </c>
      <c r="K272" s="108"/>
      <c r="L272" s="108"/>
      <c r="M272" s="108"/>
      <c r="N272" s="108"/>
    </row>
    <row r="273" spans="1:14" ht="13.5" thickBot="1" x14ac:dyDescent="0.25">
      <c r="A273" s="98" t="s">
        <v>196</v>
      </c>
      <c r="B273" s="98"/>
      <c r="C273" s="98"/>
      <c r="D273" s="98"/>
      <c r="E273" s="98"/>
      <c r="F273" s="98"/>
      <c r="G273" s="98"/>
      <c r="H273" s="98"/>
      <c r="I273" s="98"/>
      <c r="J273" s="108" t="s">
        <v>197</v>
      </c>
      <c r="K273" s="108"/>
      <c r="L273" s="108"/>
      <c r="M273" s="108"/>
      <c r="N273" s="108"/>
    </row>
    <row r="274" spans="1:14" ht="13.5" thickBot="1" x14ac:dyDescent="0.25">
      <c r="A274" s="98" t="s">
        <v>198</v>
      </c>
      <c r="B274" s="98"/>
      <c r="C274" s="98"/>
      <c r="D274" s="98"/>
      <c r="E274" s="98"/>
      <c r="F274" s="98"/>
      <c r="G274" s="98"/>
      <c r="H274" s="98"/>
      <c r="I274" s="98"/>
      <c r="J274" s="108" t="s">
        <v>199</v>
      </c>
      <c r="K274" s="108"/>
      <c r="L274" s="108"/>
      <c r="M274" s="108"/>
      <c r="N274" s="108"/>
    </row>
    <row r="275" spans="1:14" ht="13.5" thickBot="1" x14ac:dyDescent="0.25">
      <c r="A275" s="98" t="s">
        <v>200</v>
      </c>
      <c r="B275" s="98"/>
      <c r="C275" s="98"/>
      <c r="D275" s="98"/>
      <c r="E275" s="98"/>
      <c r="F275" s="98"/>
      <c r="G275" s="98"/>
      <c r="H275" s="98"/>
      <c r="I275" s="98"/>
      <c r="J275" s="108" t="s">
        <v>201</v>
      </c>
      <c r="K275" s="108"/>
      <c r="L275" s="108"/>
      <c r="M275" s="108"/>
      <c r="N275" s="108"/>
    </row>
    <row r="276" spans="1:14" ht="13.5" thickBot="1" x14ac:dyDescent="0.25">
      <c r="A276" s="98" t="s">
        <v>202</v>
      </c>
      <c r="B276" s="98"/>
      <c r="C276" s="98"/>
      <c r="D276" s="98"/>
      <c r="E276" s="98"/>
      <c r="F276" s="98"/>
      <c r="G276" s="98"/>
      <c r="H276" s="98"/>
      <c r="I276" s="98"/>
      <c r="J276" s="108" t="s">
        <v>203</v>
      </c>
      <c r="K276" s="108"/>
      <c r="L276" s="108"/>
      <c r="M276" s="108"/>
      <c r="N276" s="108"/>
    </row>
    <row r="277" spans="1:14" ht="13.5" thickBot="1" x14ac:dyDescent="0.25">
      <c r="A277" s="98" t="s">
        <v>204</v>
      </c>
      <c r="B277" s="98"/>
      <c r="C277" s="98"/>
      <c r="D277" s="98"/>
      <c r="E277" s="98"/>
      <c r="F277" s="98"/>
      <c r="G277" s="98"/>
      <c r="H277" s="98"/>
      <c r="I277" s="98"/>
      <c r="J277" s="108" t="s">
        <v>205</v>
      </c>
      <c r="K277" s="108"/>
      <c r="L277" s="108"/>
      <c r="M277" s="108"/>
      <c r="N277" s="108"/>
    </row>
    <row r="278" spans="1:14" ht="13.5" thickBot="1" x14ac:dyDescent="0.25">
      <c r="A278" s="98" t="s">
        <v>206</v>
      </c>
      <c r="B278" s="98"/>
      <c r="C278" s="98"/>
      <c r="D278" s="98"/>
      <c r="E278" s="98"/>
      <c r="F278" s="98"/>
      <c r="G278" s="98"/>
      <c r="H278" s="98"/>
      <c r="I278" s="98"/>
      <c r="J278" s="108" t="s">
        <v>207</v>
      </c>
      <c r="K278" s="108"/>
      <c r="L278" s="108"/>
      <c r="M278" s="108"/>
      <c r="N278" s="108"/>
    </row>
    <row r="279" spans="1:14" ht="13.5" thickBot="1" x14ac:dyDescent="0.25">
      <c r="A279" s="98" t="s">
        <v>208</v>
      </c>
      <c r="B279" s="98"/>
      <c r="C279" s="98"/>
      <c r="D279" s="98"/>
      <c r="E279" s="98"/>
      <c r="F279" s="98"/>
      <c r="G279" s="98"/>
      <c r="H279" s="98"/>
      <c r="I279" s="98"/>
      <c r="J279" s="108" t="s">
        <v>209</v>
      </c>
      <c r="K279" s="108"/>
      <c r="L279" s="108"/>
      <c r="M279" s="108"/>
      <c r="N279" s="108"/>
    </row>
    <row r="280" spans="1:14" ht="13.5" thickBot="1" x14ac:dyDescent="0.25">
      <c r="A280" s="98" t="s">
        <v>210</v>
      </c>
      <c r="B280" s="98"/>
      <c r="C280" s="98"/>
      <c r="D280" s="98"/>
      <c r="E280" s="98"/>
      <c r="F280" s="98"/>
      <c r="G280" s="98"/>
      <c r="H280" s="98"/>
      <c r="I280" s="98"/>
      <c r="J280" s="108" t="s">
        <v>211</v>
      </c>
      <c r="K280" s="108"/>
      <c r="L280" s="108"/>
      <c r="M280" s="108"/>
      <c r="N280" s="108"/>
    </row>
    <row r="281" spans="1:14" ht="13.5" thickBot="1" x14ac:dyDescent="0.25">
      <c r="A281" s="98" t="s">
        <v>212</v>
      </c>
      <c r="B281" s="98"/>
      <c r="C281" s="98"/>
      <c r="D281" s="98"/>
      <c r="E281" s="98"/>
      <c r="F281" s="98"/>
      <c r="G281" s="98"/>
      <c r="H281" s="98"/>
      <c r="I281" s="98"/>
      <c r="J281" s="108" t="s">
        <v>213</v>
      </c>
      <c r="K281" s="108"/>
      <c r="L281" s="108"/>
      <c r="M281" s="108"/>
      <c r="N281" s="108"/>
    </row>
    <row r="282" spans="1:14" ht="13.5" thickBot="1" x14ac:dyDescent="0.25">
      <c r="A282" s="98" t="s">
        <v>214</v>
      </c>
      <c r="B282" s="98"/>
      <c r="C282" s="98"/>
      <c r="D282" s="98"/>
      <c r="E282" s="98"/>
      <c r="F282" s="98"/>
      <c r="G282" s="98"/>
      <c r="H282" s="98"/>
      <c r="I282" s="98"/>
      <c r="J282" s="108" t="s">
        <v>215</v>
      </c>
      <c r="K282" s="108"/>
      <c r="L282" s="108"/>
      <c r="M282" s="108"/>
      <c r="N282" s="108"/>
    </row>
    <row r="283" spans="1:14" ht="13.5" thickBot="1" x14ac:dyDescent="0.25">
      <c r="A283" s="98" t="s">
        <v>216</v>
      </c>
      <c r="B283" s="98"/>
      <c r="C283" s="98"/>
      <c r="D283" s="98"/>
      <c r="E283" s="98"/>
      <c r="F283" s="98"/>
      <c r="G283" s="98"/>
      <c r="H283" s="98"/>
      <c r="I283" s="98"/>
      <c r="J283" s="108" t="s">
        <v>217</v>
      </c>
      <c r="K283" s="108"/>
      <c r="L283" s="108"/>
      <c r="M283" s="108"/>
      <c r="N283" s="108"/>
    </row>
    <row r="284" spans="1:14" ht="13.5" thickBot="1" x14ac:dyDescent="0.25">
      <c r="A284" s="98" t="s">
        <v>218</v>
      </c>
      <c r="B284" s="98"/>
      <c r="C284" s="98"/>
      <c r="D284" s="98"/>
      <c r="E284" s="98"/>
      <c r="F284" s="98"/>
      <c r="G284" s="98"/>
      <c r="H284" s="98"/>
      <c r="I284" s="98"/>
      <c r="J284" s="108" t="s">
        <v>219</v>
      </c>
      <c r="K284" s="108"/>
      <c r="L284" s="108"/>
      <c r="M284" s="108"/>
      <c r="N284" s="108"/>
    </row>
    <row r="285" spans="1:14" ht="13.5" thickBot="1" x14ac:dyDescent="0.25">
      <c r="A285" s="98" t="s">
        <v>220</v>
      </c>
      <c r="B285" s="98"/>
      <c r="C285" s="98"/>
      <c r="D285" s="98"/>
      <c r="E285" s="98"/>
      <c r="F285" s="98"/>
      <c r="G285" s="98"/>
      <c r="H285" s="98"/>
      <c r="I285" s="98"/>
      <c r="J285" s="108" t="s">
        <v>221</v>
      </c>
      <c r="K285" s="108"/>
      <c r="L285" s="108"/>
      <c r="M285" s="108"/>
      <c r="N285" s="108"/>
    </row>
    <row r="286" spans="1:14" ht="13.5" thickBot="1" x14ac:dyDescent="0.25">
      <c r="A286" s="98" t="s">
        <v>222</v>
      </c>
      <c r="B286" s="98"/>
      <c r="C286" s="98"/>
      <c r="D286" s="98"/>
      <c r="E286" s="98"/>
      <c r="F286" s="98"/>
      <c r="G286" s="98"/>
      <c r="H286" s="98"/>
      <c r="I286" s="98"/>
      <c r="J286" s="108" t="s">
        <v>223</v>
      </c>
      <c r="K286" s="108"/>
      <c r="L286" s="108"/>
      <c r="M286" s="108"/>
      <c r="N286" s="108"/>
    </row>
    <row r="287" spans="1:14" ht="13.5" thickBot="1" x14ac:dyDescent="0.25">
      <c r="A287" s="98" t="s">
        <v>224</v>
      </c>
      <c r="B287" s="98"/>
      <c r="C287" s="98"/>
      <c r="D287" s="98"/>
      <c r="E287" s="98"/>
      <c r="F287" s="98"/>
      <c r="G287" s="98"/>
      <c r="H287" s="98"/>
      <c r="I287" s="98"/>
      <c r="J287" s="108" t="s">
        <v>225</v>
      </c>
      <c r="K287" s="108"/>
      <c r="L287" s="108"/>
      <c r="M287" s="108"/>
      <c r="N287" s="108"/>
    </row>
    <row r="288" spans="1:14" ht="13.5" thickBot="1" x14ac:dyDescent="0.25">
      <c r="A288" s="98" t="s">
        <v>226</v>
      </c>
      <c r="B288" s="98"/>
      <c r="C288" s="98"/>
      <c r="D288" s="98"/>
      <c r="E288" s="98"/>
      <c r="F288" s="98"/>
      <c r="G288" s="98"/>
      <c r="H288" s="98"/>
      <c r="I288" s="98"/>
      <c r="J288" s="108" t="s">
        <v>227</v>
      </c>
      <c r="K288" s="108"/>
      <c r="L288" s="108"/>
      <c r="M288" s="108"/>
      <c r="N288" s="108"/>
    </row>
    <row r="289" spans="1:14" ht="13.5" thickBot="1" x14ac:dyDescent="0.25">
      <c r="A289" s="98" t="s">
        <v>228</v>
      </c>
      <c r="B289" s="98"/>
      <c r="C289" s="98"/>
      <c r="D289" s="98"/>
      <c r="E289" s="98"/>
      <c r="F289" s="98"/>
      <c r="G289" s="98"/>
      <c r="H289" s="98"/>
      <c r="I289" s="98"/>
      <c r="J289" s="108" t="s">
        <v>229</v>
      </c>
      <c r="K289" s="108"/>
      <c r="L289" s="108"/>
      <c r="M289" s="108"/>
      <c r="N289" s="108"/>
    </row>
    <row r="290" spans="1:14" ht="13.5" thickBot="1" x14ac:dyDescent="0.25">
      <c r="A290" s="98" t="s">
        <v>230</v>
      </c>
      <c r="B290" s="98"/>
      <c r="C290" s="98"/>
      <c r="D290" s="98"/>
      <c r="E290" s="98"/>
      <c r="F290" s="98"/>
      <c r="G290" s="98"/>
      <c r="H290" s="98"/>
      <c r="I290" s="98"/>
      <c r="J290" s="108" t="s">
        <v>231</v>
      </c>
      <c r="K290" s="108"/>
      <c r="L290" s="108"/>
      <c r="M290" s="108"/>
      <c r="N290" s="108"/>
    </row>
    <row r="291" spans="1:14" ht="13.5" thickBot="1" x14ac:dyDescent="0.25">
      <c r="A291" s="98" t="s">
        <v>232</v>
      </c>
      <c r="B291" s="98"/>
      <c r="C291" s="98"/>
      <c r="D291" s="98"/>
      <c r="E291" s="98"/>
      <c r="F291" s="98"/>
      <c r="G291" s="98"/>
      <c r="H291" s="98"/>
      <c r="I291" s="98"/>
      <c r="J291" s="108" t="s">
        <v>233</v>
      </c>
      <c r="K291" s="108"/>
      <c r="L291" s="108"/>
      <c r="M291" s="108"/>
      <c r="N291" s="108"/>
    </row>
    <row r="292" spans="1:14" ht="13.5" thickBot="1" x14ac:dyDescent="0.25">
      <c r="A292" s="98" t="s">
        <v>234</v>
      </c>
      <c r="B292" s="98"/>
      <c r="C292" s="98"/>
      <c r="D292" s="98"/>
      <c r="E292" s="98"/>
      <c r="F292" s="98"/>
      <c r="G292" s="98"/>
      <c r="H292" s="98"/>
      <c r="I292" s="98"/>
      <c r="J292" s="108" t="s">
        <v>235</v>
      </c>
      <c r="K292" s="108"/>
      <c r="L292" s="108"/>
      <c r="M292" s="108"/>
      <c r="N292" s="108"/>
    </row>
    <row r="293" spans="1:14" ht="13.5" thickBot="1" x14ac:dyDescent="0.25">
      <c r="A293" s="98" t="s">
        <v>236</v>
      </c>
      <c r="B293" s="98"/>
      <c r="C293" s="98"/>
      <c r="D293" s="98"/>
      <c r="E293" s="98"/>
      <c r="F293" s="98"/>
      <c r="G293" s="98"/>
      <c r="H293" s="98"/>
      <c r="I293" s="98"/>
      <c r="J293" s="108" t="s">
        <v>237</v>
      </c>
      <c r="K293" s="108"/>
      <c r="L293" s="108"/>
      <c r="M293" s="108"/>
      <c r="N293" s="108"/>
    </row>
    <row r="294" spans="1:14" ht="13.5" thickBot="1" x14ac:dyDescent="0.25">
      <c r="A294" s="98" t="s">
        <v>238</v>
      </c>
      <c r="B294" s="98"/>
      <c r="C294" s="98"/>
      <c r="D294" s="98"/>
      <c r="E294" s="98"/>
      <c r="F294" s="98"/>
      <c r="G294" s="98"/>
      <c r="H294" s="98"/>
      <c r="I294" s="98"/>
      <c r="J294" s="108" t="s">
        <v>239</v>
      </c>
      <c r="K294" s="108"/>
      <c r="L294" s="108"/>
      <c r="M294" s="108"/>
      <c r="N294" s="108"/>
    </row>
    <row r="295" spans="1:14" ht="13.5" thickBot="1" x14ac:dyDescent="0.25">
      <c r="A295" s="98" t="s">
        <v>240</v>
      </c>
      <c r="B295" s="98"/>
      <c r="C295" s="98"/>
      <c r="D295" s="98"/>
      <c r="E295" s="98"/>
      <c r="F295" s="98"/>
      <c r="G295" s="98"/>
      <c r="H295" s="98"/>
      <c r="I295" s="98"/>
      <c r="J295" s="108" t="s">
        <v>241</v>
      </c>
      <c r="K295" s="108"/>
      <c r="L295" s="108"/>
      <c r="M295" s="108"/>
      <c r="N295" s="108"/>
    </row>
    <row r="296" spans="1:14" ht="13.5" thickBot="1" x14ac:dyDescent="0.25">
      <c r="A296" s="98" t="s">
        <v>242</v>
      </c>
      <c r="B296" s="98"/>
      <c r="C296" s="98"/>
      <c r="D296" s="98"/>
      <c r="E296" s="98"/>
      <c r="F296" s="98"/>
      <c r="G296" s="98"/>
      <c r="H296" s="98"/>
      <c r="I296" s="98"/>
      <c r="J296" s="108" t="s">
        <v>243</v>
      </c>
      <c r="K296" s="108"/>
      <c r="L296" s="108"/>
      <c r="M296" s="108"/>
      <c r="N296" s="108"/>
    </row>
    <row r="297" spans="1:14" ht="13.5" thickBot="1" x14ac:dyDescent="0.25">
      <c r="A297" s="98" t="s">
        <v>244</v>
      </c>
      <c r="B297" s="98"/>
      <c r="C297" s="98"/>
      <c r="D297" s="98"/>
      <c r="E297" s="98"/>
      <c r="F297" s="98"/>
      <c r="G297" s="98"/>
      <c r="H297" s="98"/>
      <c r="I297" s="98"/>
      <c r="J297" s="108" t="s">
        <v>245</v>
      </c>
      <c r="K297" s="108"/>
      <c r="L297" s="108"/>
      <c r="M297" s="108"/>
      <c r="N297" s="108"/>
    </row>
    <row r="298" spans="1:14" ht="13.5" thickBot="1" x14ac:dyDescent="0.25">
      <c r="A298" s="98" t="s">
        <v>246</v>
      </c>
      <c r="B298" s="98"/>
      <c r="C298" s="98"/>
      <c r="D298" s="98"/>
      <c r="E298" s="98"/>
      <c r="F298" s="98"/>
      <c r="G298" s="98"/>
      <c r="H298" s="98"/>
      <c r="I298" s="98"/>
      <c r="J298" s="108" t="s">
        <v>247</v>
      </c>
      <c r="K298" s="108"/>
      <c r="L298" s="108"/>
      <c r="M298" s="108"/>
      <c r="N298" s="108"/>
    </row>
    <row r="299" spans="1:14" ht="13.5" thickBot="1" x14ac:dyDescent="0.25">
      <c r="A299" s="98" t="s">
        <v>248</v>
      </c>
      <c r="B299" s="98"/>
      <c r="C299" s="98"/>
      <c r="D299" s="98"/>
      <c r="E299" s="98"/>
      <c r="F299" s="98"/>
      <c r="G299" s="98"/>
      <c r="H299" s="98"/>
      <c r="I299" s="98"/>
      <c r="J299" s="108" t="s">
        <v>249</v>
      </c>
      <c r="K299" s="108"/>
      <c r="L299" s="108"/>
      <c r="M299" s="108"/>
      <c r="N299" s="108"/>
    </row>
    <row r="300" spans="1:14" ht="13.5" thickBot="1" x14ac:dyDescent="0.25">
      <c r="A300" s="98" t="s">
        <v>75</v>
      </c>
      <c r="B300" s="98"/>
      <c r="C300" s="98"/>
      <c r="D300" s="98"/>
      <c r="E300" s="98"/>
      <c r="F300" s="98"/>
      <c r="G300" s="98"/>
      <c r="H300" s="98"/>
      <c r="I300" s="98"/>
      <c r="J300" s="108" t="s">
        <v>250</v>
      </c>
      <c r="K300" s="108"/>
      <c r="L300" s="108"/>
      <c r="M300" s="108"/>
      <c r="N300" s="108"/>
    </row>
    <row r="301" spans="1:14" ht="13.5" thickBot="1" x14ac:dyDescent="0.25">
      <c r="A301" s="98" t="s">
        <v>251</v>
      </c>
      <c r="B301" s="98"/>
      <c r="C301" s="98"/>
      <c r="D301" s="98"/>
      <c r="E301" s="98"/>
      <c r="F301" s="98"/>
      <c r="G301" s="98"/>
      <c r="H301" s="98"/>
      <c r="I301" s="98"/>
      <c r="J301" s="108" t="s">
        <v>252</v>
      </c>
      <c r="K301" s="108"/>
      <c r="L301" s="108"/>
      <c r="M301" s="108"/>
      <c r="N301" s="108"/>
    </row>
    <row r="302" spans="1:14" ht="13.5" thickBot="1" x14ac:dyDescent="0.25">
      <c r="A302" s="98" t="s">
        <v>253</v>
      </c>
      <c r="B302" s="98"/>
      <c r="C302" s="98"/>
      <c r="D302" s="98"/>
      <c r="E302" s="98"/>
      <c r="F302" s="98"/>
      <c r="G302" s="98"/>
      <c r="H302" s="98"/>
      <c r="I302" s="98"/>
      <c r="J302" s="108" t="s">
        <v>254</v>
      </c>
      <c r="K302" s="108"/>
      <c r="L302" s="108"/>
      <c r="M302" s="108"/>
      <c r="N302" s="108"/>
    </row>
    <row r="303" spans="1:14" ht="13.5" thickBot="1" x14ac:dyDescent="0.25">
      <c r="A303" s="98" t="s">
        <v>255</v>
      </c>
      <c r="B303" s="98"/>
      <c r="C303" s="98"/>
      <c r="D303" s="98"/>
      <c r="E303" s="98"/>
      <c r="F303" s="98"/>
      <c r="G303" s="98"/>
      <c r="H303" s="98"/>
      <c r="I303" s="98"/>
      <c r="J303" s="108" t="s">
        <v>256</v>
      </c>
      <c r="K303" s="108"/>
      <c r="L303" s="108"/>
      <c r="M303" s="108"/>
      <c r="N303" s="108"/>
    </row>
    <row r="304" spans="1:14" ht="13.5" thickBot="1" x14ac:dyDescent="0.25">
      <c r="A304" s="98" t="s">
        <v>257</v>
      </c>
      <c r="B304" s="98"/>
      <c r="C304" s="98"/>
      <c r="D304" s="98"/>
      <c r="E304" s="98"/>
      <c r="F304" s="98"/>
      <c r="G304" s="98"/>
      <c r="H304" s="98"/>
      <c r="I304" s="98"/>
      <c r="J304" s="108" t="s">
        <v>258</v>
      </c>
      <c r="K304" s="108"/>
      <c r="L304" s="108"/>
      <c r="M304" s="108"/>
      <c r="N304" s="108"/>
    </row>
    <row r="305" spans="1:14" ht="13.5" thickBot="1" x14ac:dyDescent="0.25">
      <c r="A305" s="98" t="s">
        <v>259</v>
      </c>
      <c r="B305" s="98"/>
      <c r="C305" s="98"/>
      <c r="D305" s="98"/>
      <c r="E305" s="98"/>
      <c r="F305" s="98"/>
      <c r="G305" s="98"/>
      <c r="H305" s="98"/>
      <c r="I305" s="98"/>
      <c r="J305" s="108" t="s">
        <v>260</v>
      </c>
      <c r="K305" s="108"/>
      <c r="L305" s="108"/>
      <c r="M305" s="108"/>
      <c r="N305" s="108"/>
    </row>
    <row r="306" spans="1:14" ht="13.5" thickBot="1" x14ac:dyDescent="0.25">
      <c r="A306" s="98" t="s">
        <v>261</v>
      </c>
      <c r="B306" s="98"/>
      <c r="C306" s="98"/>
      <c r="D306" s="98"/>
      <c r="E306" s="98"/>
      <c r="F306" s="98"/>
      <c r="G306" s="98"/>
      <c r="H306" s="98"/>
      <c r="I306" s="98"/>
      <c r="J306" s="108" t="s">
        <v>262</v>
      </c>
      <c r="K306" s="108"/>
      <c r="L306" s="108"/>
      <c r="M306" s="108"/>
      <c r="N306" s="108"/>
    </row>
    <row r="307" spans="1:14" ht="13.5" thickBot="1" x14ac:dyDescent="0.25">
      <c r="A307" s="98" t="s">
        <v>263</v>
      </c>
      <c r="B307" s="98"/>
      <c r="C307" s="98"/>
      <c r="D307" s="98"/>
      <c r="E307" s="98"/>
      <c r="F307" s="98"/>
      <c r="G307" s="98"/>
      <c r="H307" s="98"/>
      <c r="I307" s="98"/>
      <c r="J307" s="108" t="s">
        <v>264</v>
      </c>
      <c r="K307" s="108"/>
      <c r="L307" s="108"/>
      <c r="M307" s="108"/>
      <c r="N307" s="108"/>
    </row>
    <row r="308" spans="1:14" ht="13.5" thickBot="1" x14ac:dyDescent="0.25">
      <c r="A308" s="98" t="s">
        <v>265</v>
      </c>
      <c r="B308" s="98"/>
      <c r="C308" s="98"/>
      <c r="D308" s="98"/>
      <c r="E308" s="98"/>
      <c r="F308" s="98"/>
      <c r="G308" s="98"/>
      <c r="H308" s="98"/>
      <c r="I308" s="98"/>
      <c r="J308" s="108" t="s">
        <v>266</v>
      </c>
      <c r="K308" s="108"/>
      <c r="L308" s="108"/>
      <c r="M308" s="108"/>
      <c r="N308" s="108"/>
    </row>
    <row r="309" spans="1:14" ht="13.5" thickBot="1" x14ac:dyDescent="0.25">
      <c r="A309" s="98" t="s">
        <v>267</v>
      </c>
      <c r="B309" s="98"/>
      <c r="C309" s="98"/>
      <c r="D309" s="98"/>
      <c r="E309" s="98"/>
      <c r="F309" s="98"/>
      <c r="G309" s="98"/>
      <c r="H309" s="98"/>
      <c r="I309" s="98"/>
      <c r="J309" s="108" t="s">
        <v>268</v>
      </c>
      <c r="K309" s="108"/>
      <c r="L309" s="108"/>
      <c r="M309" s="108"/>
      <c r="N309" s="108"/>
    </row>
    <row r="310" spans="1:14" ht="13.5" thickBot="1" x14ac:dyDescent="0.25">
      <c r="A310" s="98" t="s">
        <v>269</v>
      </c>
      <c r="B310" s="98"/>
      <c r="C310" s="98"/>
      <c r="D310" s="98"/>
      <c r="E310" s="98"/>
      <c r="F310" s="98"/>
      <c r="G310" s="98"/>
      <c r="H310" s="98"/>
      <c r="I310" s="98"/>
      <c r="J310" s="108" t="s">
        <v>270</v>
      </c>
      <c r="K310" s="108"/>
      <c r="L310" s="108"/>
      <c r="M310" s="108"/>
      <c r="N310" s="108"/>
    </row>
    <row r="311" spans="1:14" ht="13.5" thickBot="1" x14ac:dyDescent="0.25">
      <c r="A311" s="98" t="s">
        <v>271</v>
      </c>
      <c r="B311" s="98"/>
      <c r="C311" s="98"/>
      <c r="D311" s="98"/>
      <c r="E311" s="98"/>
      <c r="F311" s="98"/>
      <c r="G311" s="98"/>
      <c r="H311" s="98"/>
      <c r="I311" s="98"/>
      <c r="J311" s="108" t="s">
        <v>272</v>
      </c>
      <c r="K311" s="108"/>
      <c r="L311" s="108"/>
      <c r="M311" s="108"/>
      <c r="N311" s="108"/>
    </row>
    <row r="312" spans="1:14" ht="13.5" thickBot="1" x14ac:dyDescent="0.25">
      <c r="A312" s="98" t="s">
        <v>273</v>
      </c>
      <c r="B312" s="98"/>
      <c r="C312" s="98"/>
      <c r="D312" s="98"/>
      <c r="E312" s="98"/>
      <c r="F312" s="98"/>
      <c r="G312" s="98"/>
      <c r="H312" s="98"/>
      <c r="I312" s="98"/>
      <c r="J312" s="108" t="s">
        <v>274</v>
      </c>
      <c r="K312" s="108"/>
      <c r="L312" s="108"/>
      <c r="M312" s="108"/>
      <c r="N312" s="108"/>
    </row>
    <row r="313" spans="1:14" ht="13.5" thickBot="1" x14ac:dyDescent="0.25">
      <c r="A313" s="98" t="s">
        <v>275</v>
      </c>
      <c r="B313" s="98"/>
      <c r="C313" s="98"/>
      <c r="D313" s="98"/>
      <c r="E313" s="98"/>
      <c r="F313" s="98"/>
      <c r="G313" s="98"/>
      <c r="H313" s="98"/>
      <c r="I313" s="98"/>
      <c r="J313" s="108" t="s">
        <v>276</v>
      </c>
      <c r="K313" s="108"/>
      <c r="L313" s="108"/>
      <c r="M313" s="108"/>
      <c r="N313" s="108"/>
    </row>
    <row r="314" spans="1:14" ht="13.5" thickBot="1" x14ac:dyDescent="0.25">
      <c r="A314" s="98" t="s">
        <v>277</v>
      </c>
      <c r="B314" s="98"/>
      <c r="C314" s="98"/>
      <c r="D314" s="98"/>
      <c r="E314" s="98"/>
      <c r="F314" s="98"/>
      <c r="G314" s="98"/>
      <c r="H314" s="98"/>
      <c r="I314" s="98"/>
      <c r="J314" s="108" t="s">
        <v>278</v>
      </c>
      <c r="K314" s="108"/>
      <c r="L314" s="108"/>
      <c r="M314" s="108"/>
      <c r="N314" s="108"/>
    </row>
    <row r="315" spans="1:14" ht="13.5" thickBot="1" x14ac:dyDescent="0.25">
      <c r="A315" s="98" t="s">
        <v>279</v>
      </c>
      <c r="B315" s="98"/>
      <c r="C315" s="98"/>
      <c r="D315" s="98"/>
      <c r="E315" s="98"/>
      <c r="F315" s="98"/>
      <c r="G315" s="98"/>
      <c r="H315" s="98"/>
      <c r="I315" s="98"/>
      <c r="J315" s="108" t="s">
        <v>280</v>
      </c>
      <c r="K315" s="108"/>
      <c r="L315" s="108"/>
      <c r="M315" s="108"/>
      <c r="N315" s="108"/>
    </row>
    <row r="316" spans="1:14" ht="13.5" thickBot="1" x14ac:dyDescent="0.25">
      <c r="A316" s="98" t="s">
        <v>281</v>
      </c>
      <c r="B316" s="98"/>
      <c r="C316" s="98"/>
      <c r="D316" s="98"/>
      <c r="E316" s="98"/>
      <c r="F316" s="98"/>
      <c r="G316" s="98"/>
      <c r="H316" s="98"/>
      <c r="I316" s="98"/>
      <c r="J316" s="108" t="s">
        <v>282</v>
      </c>
      <c r="K316" s="108"/>
      <c r="L316" s="108"/>
      <c r="M316" s="108"/>
      <c r="N316" s="108"/>
    </row>
    <row r="317" spans="1:14" ht="13.5" thickBot="1" x14ac:dyDescent="0.25">
      <c r="A317" s="98" t="s">
        <v>283</v>
      </c>
      <c r="B317" s="98"/>
      <c r="C317" s="98"/>
      <c r="D317" s="98"/>
      <c r="E317" s="98"/>
      <c r="F317" s="98"/>
      <c r="G317" s="98"/>
      <c r="H317" s="98"/>
      <c r="I317" s="98"/>
      <c r="J317" s="108" t="s">
        <v>284</v>
      </c>
      <c r="K317" s="108"/>
      <c r="L317" s="108"/>
      <c r="M317" s="108"/>
      <c r="N317" s="108"/>
    </row>
    <row r="318" spans="1:14" ht="13.5" thickBot="1" x14ac:dyDescent="0.25">
      <c r="A318" s="98" t="s">
        <v>285</v>
      </c>
      <c r="B318" s="98"/>
      <c r="C318" s="98"/>
      <c r="D318" s="98"/>
      <c r="E318" s="98"/>
      <c r="F318" s="98"/>
      <c r="G318" s="98"/>
      <c r="H318" s="98"/>
      <c r="I318" s="98"/>
      <c r="J318" s="108" t="s">
        <v>286</v>
      </c>
      <c r="K318" s="108"/>
      <c r="L318" s="108"/>
      <c r="M318" s="108"/>
      <c r="N318" s="108"/>
    </row>
    <row r="319" spans="1:14" ht="13.5" thickBot="1" x14ac:dyDescent="0.25">
      <c r="A319" s="98" t="s">
        <v>47</v>
      </c>
      <c r="B319" s="98"/>
      <c r="C319" s="98"/>
      <c r="D319" s="98"/>
      <c r="E319" s="98"/>
      <c r="F319" s="98"/>
      <c r="G319" s="98"/>
      <c r="H319" s="98"/>
      <c r="I319" s="98"/>
      <c r="J319" s="108" t="s">
        <v>287</v>
      </c>
      <c r="K319" s="108"/>
      <c r="L319" s="108"/>
      <c r="M319" s="108"/>
      <c r="N319" s="108"/>
    </row>
    <row r="320" spans="1:14" ht="13.5" thickBot="1" x14ac:dyDescent="0.25">
      <c r="A320" s="98" t="s">
        <v>288</v>
      </c>
      <c r="B320" s="98"/>
      <c r="C320" s="98"/>
      <c r="D320" s="98"/>
      <c r="E320" s="98"/>
      <c r="F320" s="98"/>
      <c r="G320" s="98"/>
      <c r="H320" s="98"/>
      <c r="I320" s="98"/>
      <c r="J320" s="108" t="s">
        <v>289</v>
      </c>
      <c r="K320" s="108"/>
      <c r="L320" s="108"/>
      <c r="M320" s="108"/>
      <c r="N320" s="108"/>
    </row>
    <row r="321" spans="1:14" ht="13.5" thickBot="1" x14ac:dyDescent="0.25">
      <c r="A321" s="98" t="s">
        <v>290</v>
      </c>
      <c r="B321" s="98"/>
      <c r="C321" s="98"/>
      <c r="D321" s="98"/>
      <c r="E321" s="98"/>
      <c r="F321" s="98"/>
      <c r="G321" s="98"/>
      <c r="H321" s="98"/>
      <c r="I321" s="98"/>
      <c r="J321" s="108" t="s">
        <v>291</v>
      </c>
      <c r="K321" s="108"/>
      <c r="L321" s="108"/>
      <c r="M321" s="108"/>
      <c r="N321" s="108"/>
    </row>
    <row r="322" spans="1:14" ht="13.5" thickBot="1" x14ac:dyDescent="0.25">
      <c r="A322" s="98" t="s">
        <v>292</v>
      </c>
      <c r="B322" s="98"/>
      <c r="C322" s="98"/>
      <c r="D322" s="98"/>
      <c r="E322" s="98"/>
      <c r="F322" s="98"/>
      <c r="G322" s="98"/>
      <c r="H322" s="98"/>
      <c r="I322" s="98"/>
      <c r="J322" s="108" t="s">
        <v>293</v>
      </c>
      <c r="K322" s="108"/>
      <c r="L322" s="108"/>
      <c r="M322" s="108"/>
      <c r="N322" s="108"/>
    </row>
    <row r="323" spans="1:14" ht="13.5" thickBot="1" x14ac:dyDescent="0.25">
      <c r="A323" s="98" t="s">
        <v>294</v>
      </c>
      <c r="B323" s="98"/>
      <c r="C323" s="98"/>
      <c r="D323" s="98"/>
      <c r="E323" s="98"/>
      <c r="F323" s="98"/>
      <c r="G323" s="98"/>
      <c r="H323" s="98"/>
      <c r="I323" s="98"/>
      <c r="J323" s="108" t="s">
        <v>295</v>
      </c>
      <c r="K323" s="108"/>
      <c r="L323" s="108"/>
      <c r="M323" s="108"/>
      <c r="N323" s="108"/>
    </row>
    <row r="324" spans="1:14" ht="13.5" thickBot="1" x14ac:dyDescent="0.25">
      <c r="A324" s="98" t="s">
        <v>296</v>
      </c>
      <c r="B324" s="98"/>
      <c r="C324" s="98"/>
      <c r="D324" s="98"/>
      <c r="E324" s="98"/>
      <c r="F324" s="98"/>
      <c r="G324" s="98"/>
      <c r="H324" s="98"/>
      <c r="I324" s="98"/>
      <c r="J324" s="108" t="s">
        <v>297</v>
      </c>
      <c r="K324" s="108"/>
      <c r="L324" s="108"/>
      <c r="M324" s="108"/>
      <c r="N324" s="108"/>
    </row>
    <row r="325" spans="1:14" ht="13.5" thickBot="1" x14ac:dyDescent="0.25">
      <c r="A325" s="98" t="s">
        <v>298</v>
      </c>
      <c r="B325" s="98"/>
      <c r="C325" s="98"/>
      <c r="D325" s="98"/>
      <c r="E325" s="98"/>
      <c r="F325" s="98"/>
      <c r="G325" s="98"/>
      <c r="H325" s="98"/>
      <c r="I325" s="98"/>
      <c r="J325" s="108" t="s">
        <v>299</v>
      </c>
      <c r="K325" s="108"/>
      <c r="L325" s="108"/>
      <c r="M325" s="108"/>
      <c r="N325" s="108"/>
    </row>
    <row r="326" spans="1:14" ht="13.5" thickBot="1" x14ac:dyDescent="0.25">
      <c r="A326" s="98" t="s">
        <v>300</v>
      </c>
      <c r="B326" s="98"/>
      <c r="C326" s="98"/>
      <c r="D326" s="98"/>
      <c r="E326" s="98"/>
      <c r="F326" s="98"/>
      <c r="G326" s="98"/>
      <c r="H326" s="98"/>
      <c r="I326" s="98"/>
      <c r="J326" s="108" t="s">
        <v>301</v>
      </c>
      <c r="K326" s="108"/>
      <c r="L326" s="108"/>
      <c r="M326" s="108"/>
      <c r="N326" s="108"/>
    </row>
    <row r="327" spans="1:14" ht="13.5" thickBot="1" x14ac:dyDescent="0.25">
      <c r="A327" s="98" t="s">
        <v>302</v>
      </c>
      <c r="B327" s="98"/>
      <c r="C327" s="98"/>
      <c r="D327" s="98"/>
      <c r="E327" s="98"/>
      <c r="F327" s="98"/>
      <c r="G327" s="98"/>
      <c r="H327" s="98"/>
      <c r="I327" s="98"/>
      <c r="J327" s="108" t="s">
        <v>303</v>
      </c>
      <c r="K327" s="108"/>
      <c r="L327" s="108"/>
      <c r="M327" s="108"/>
      <c r="N327" s="108"/>
    </row>
    <row r="328" spans="1:14" ht="13.5" thickBot="1" x14ac:dyDescent="0.25">
      <c r="A328" s="98" t="s">
        <v>304</v>
      </c>
      <c r="B328" s="98"/>
      <c r="C328" s="98"/>
      <c r="D328" s="98"/>
      <c r="E328" s="98"/>
      <c r="F328" s="98"/>
      <c r="G328" s="98"/>
      <c r="H328" s="98"/>
      <c r="I328" s="98"/>
      <c r="J328" s="108" t="s">
        <v>305</v>
      </c>
      <c r="K328" s="108"/>
      <c r="L328" s="108"/>
      <c r="M328" s="108"/>
      <c r="N328" s="108"/>
    </row>
    <row r="329" spans="1:14" ht="13.5" thickBot="1" x14ac:dyDescent="0.25">
      <c r="A329" s="98" t="s">
        <v>306</v>
      </c>
      <c r="B329" s="98"/>
      <c r="C329" s="98"/>
      <c r="D329" s="98"/>
      <c r="E329" s="98"/>
      <c r="F329" s="98"/>
      <c r="G329" s="98"/>
      <c r="H329" s="98"/>
      <c r="I329" s="98"/>
      <c r="J329" s="108" t="s">
        <v>307</v>
      </c>
      <c r="K329" s="108"/>
      <c r="L329" s="108"/>
      <c r="M329" s="108"/>
      <c r="N329" s="108"/>
    </row>
    <row r="330" spans="1:14" ht="13.5" thickBot="1" x14ac:dyDescent="0.25">
      <c r="A330" s="98" t="s">
        <v>308</v>
      </c>
      <c r="B330" s="98"/>
      <c r="C330" s="98"/>
      <c r="D330" s="98"/>
      <c r="E330" s="98"/>
      <c r="F330" s="98"/>
      <c r="G330" s="98"/>
      <c r="H330" s="98"/>
      <c r="I330" s="98"/>
      <c r="J330" s="108" t="s">
        <v>309</v>
      </c>
      <c r="K330" s="108"/>
      <c r="L330" s="108"/>
      <c r="M330" s="108"/>
      <c r="N330" s="108"/>
    </row>
    <row r="331" spans="1:14" ht="13.5" thickBot="1" x14ac:dyDescent="0.25">
      <c r="A331" s="98" t="s">
        <v>310</v>
      </c>
      <c r="B331" s="98"/>
      <c r="C331" s="98"/>
      <c r="D331" s="98"/>
      <c r="E331" s="98"/>
      <c r="F331" s="98"/>
      <c r="G331" s="98"/>
      <c r="H331" s="98"/>
      <c r="I331" s="98"/>
      <c r="J331" s="108" t="s">
        <v>311</v>
      </c>
      <c r="K331" s="108"/>
      <c r="L331" s="108"/>
      <c r="M331" s="108"/>
      <c r="N331" s="108"/>
    </row>
    <row r="332" spans="1:14" ht="13.5" thickBot="1" x14ac:dyDescent="0.25">
      <c r="A332" s="98" t="s">
        <v>312</v>
      </c>
      <c r="B332" s="98"/>
      <c r="C332" s="98"/>
      <c r="D332" s="98"/>
      <c r="E332" s="98"/>
      <c r="F332" s="98"/>
      <c r="G332" s="98"/>
      <c r="H332" s="98"/>
      <c r="I332" s="98"/>
      <c r="J332" s="108" t="s">
        <v>313</v>
      </c>
      <c r="K332" s="108"/>
      <c r="L332" s="108"/>
      <c r="M332" s="108"/>
      <c r="N332" s="108"/>
    </row>
    <row r="333" spans="1:14" ht="13.5" thickBot="1" x14ac:dyDescent="0.25">
      <c r="A333" s="98" t="s">
        <v>314</v>
      </c>
      <c r="B333" s="98"/>
      <c r="C333" s="98"/>
      <c r="D333" s="98"/>
      <c r="E333" s="98"/>
      <c r="F333" s="98"/>
      <c r="G333" s="98"/>
      <c r="H333" s="98"/>
      <c r="I333" s="98"/>
      <c r="J333" s="108" t="s">
        <v>315</v>
      </c>
      <c r="K333" s="108"/>
      <c r="L333" s="108"/>
      <c r="M333" s="108"/>
      <c r="N333" s="108"/>
    </row>
    <row r="334" spans="1:14" ht="13.5" thickBot="1" x14ac:dyDescent="0.25">
      <c r="A334" s="98" t="s">
        <v>316</v>
      </c>
      <c r="B334" s="98"/>
      <c r="C334" s="98"/>
      <c r="D334" s="98"/>
      <c r="E334" s="98"/>
      <c r="F334" s="98"/>
      <c r="G334" s="98"/>
      <c r="H334" s="98"/>
      <c r="I334" s="98"/>
      <c r="J334" s="108" t="s">
        <v>317</v>
      </c>
      <c r="K334" s="108"/>
      <c r="L334" s="108"/>
      <c r="M334" s="108"/>
      <c r="N334" s="108"/>
    </row>
    <row r="335" spans="1:14" ht="13.5" thickBot="1" x14ac:dyDescent="0.25">
      <c r="A335" s="98" t="s">
        <v>318</v>
      </c>
      <c r="B335" s="98"/>
      <c r="C335" s="98"/>
      <c r="D335" s="98"/>
      <c r="E335" s="98"/>
      <c r="F335" s="98"/>
      <c r="G335" s="98"/>
      <c r="H335" s="98"/>
      <c r="I335" s="98"/>
      <c r="J335" s="108" t="s">
        <v>319</v>
      </c>
      <c r="K335" s="108"/>
      <c r="L335" s="108"/>
      <c r="M335" s="108"/>
      <c r="N335" s="108"/>
    </row>
    <row r="336" spans="1:14" ht="13.5" thickBot="1" x14ac:dyDescent="0.25">
      <c r="A336" s="98" t="s">
        <v>320</v>
      </c>
      <c r="B336" s="98"/>
      <c r="C336" s="98"/>
      <c r="D336" s="98"/>
      <c r="E336" s="98"/>
      <c r="F336" s="98"/>
      <c r="G336" s="98"/>
      <c r="H336" s="98"/>
      <c r="I336" s="98"/>
      <c r="J336" s="108" t="s">
        <v>321</v>
      </c>
      <c r="K336" s="108"/>
      <c r="L336" s="108"/>
      <c r="M336" s="108"/>
      <c r="N336" s="108"/>
    </row>
    <row r="337" spans="1:14" ht="13.5" thickBot="1" x14ac:dyDescent="0.25">
      <c r="A337" s="98" t="s">
        <v>322</v>
      </c>
      <c r="B337" s="98"/>
      <c r="C337" s="98"/>
      <c r="D337" s="98"/>
      <c r="E337" s="98"/>
      <c r="F337" s="98"/>
      <c r="G337" s="98"/>
      <c r="H337" s="98"/>
      <c r="I337" s="98"/>
      <c r="J337" s="108" t="s">
        <v>323</v>
      </c>
      <c r="K337" s="108"/>
      <c r="L337" s="108"/>
      <c r="M337" s="108"/>
      <c r="N337" s="108"/>
    </row>
    <row r="338" spans="1:14" ht="13.5" thickBot="1" x14ac:dyDescent="0.25">
      <c r="A338" s="98" t="s">
        <v>324</v>
      </c>
      <c r="B338" s="98"/>
      <c r="C338" s="98"/>
      <c r="D338" s="98"/>
      <c r="E338" s="98"/>
      <c r="F338" s="98"/>
      <c r="G338" s="98"/>
      <c r="H338" s="98"/>
      <c r="I338" s="98"/>
      <c r="J338" s="108" t="s">
        <v>325</v>
      </c>
      <c r="K338" s="108"/>
      <c r="L338" s="108"/>
      <c r="M338" s="108"/>
      <c r="N338" s="108"/>
    </row>
    <row r="339" spans="1:14" ht="13.5" thickBot="1" x14ac:dyDescent="0.25">
      <c r="A339" s="98" t="s">
        <v>326</v>
      </c>
      <c r="B339" s="98"/>
      <c r="C339" s="98"/>
      <c r="D339" s="98"/>
      <c r="E339" s="98"/>
      <c r="F339" s="98"/>
      <c r="G339" s="98"/>
      <c r="H339" s="98"/>
      <c r="I339" s="98"/>
      <c r="J339" s="108" t="s">
        <v>327</v>
      </c>
      <c r="K339" s="108"/>
      <c r="L339" s="108"/>
      <c r="M339" s="108"/>
      <c r="N339" s="108"/>
    </row>
    <row r="340" spans="1:14" ht="13.5" thickBot="1" x14ac:dyDescent="0.25">
      <c r="A340" s="98" t="s">
        <v>328</v>
      </c>
      <c r="B340" s="98"/>
      <c r="C340" s="98"/>
      <c r="D340" s="98"/>
      <c r="E340" s="98"/>
      <c r="F340" s="98"/>
      <c r="G340" s="98"/>
      <c r="H340" s="98"/>
      <c r="I340" s="98"/>
      <c r="J340" s="108" t="s">
        <v>329</v>
      </c>
      <c r="K340" s="108"/>
      <c r="L340" s="108"/>
      <c r="M340" s="108"/>
      <c r="N340" s="108"/>
    </row>
    <row r="341" spans="1:14" ht="13.5" thickBot="1" x14ac:dyDescent="0.25">
      <c r="A341" s="98" t="s">
        <v>330</v>
      </c>
      <c r="B341" s="98"/>
      <c r="C341" s="98"/>
      <c r="D341" s="98"/>
      <c r="E341" s="98"/>
      <c r="F341" s="98"/>
      <c r="G341" s="98"/>
      <c r="H341" s="98"/>
      <c r="I341" s="98"/>
      <c r="J341" s="108" t="s">
        <v>331</v>
      </c>
      <c r="K341" s="108"/>
      <c r="L341" s="108"/>
      <c r="M341" s="108"/>
      <c r="N341" s="108"/>
    </row>
    <row r="342" spans="1:14" ht="13.5" thickBot="1" x14ac:dyDescent="0.25">
      <c r="A342" s="98" t="s">
        <v>332</v>
      </c>
      <c r="B342" s="98"/>
      <c r="C342" s="98"/>
      <c r="D342" s="98"/>
      <c r="E342" s="98"/>
      <c r="F342" s="98"/>
      <c r="G342" s="98"/>
      <c r="H342" s="98"/>
      <c r="I342" s="98"/>
      <c r="J342" s="108" t="s">
        <v>333</v>
      </c>
      <c r="K342" s="108"/>
      <c r="L342" s="108"/>
      <c r="M342" s="108"/>
      <c r="N342" s="108"/>
    </row>
    <row r="343" spans="1:14" ht="13.5" thickBot="1" x14ac:dyDescent="0.25">
      <c r="A343" s="98" t="s">
        <v>334</v>
      </c>
      <c r="B343" s="98"/>
      <c r="C343" s="98"/>
      <c r="D343" s="98"/>
      <c r="E343" s="98"/>
      <c r="F343" s="98"/>
      <c r="G343" s="98"/>
      <c r="H343" s="98"/>
      <c r="I343" s="98"/>
      <c r="J343" s="108" t="s">
        <v>335</v>
      </c>
      <c r="K343" s="108"/>
      <c r="L343" s="108"/>
      <c r="M343" s="108"/>
      <c r="N343" s="108"/>
    </row>
    <row r="344" spans="1:14" ht="13.5" thickBot="1" x14ac:dyDescent="0.25">
      <c r="A344" s="98" t="s">
        <v>336</v>
      </c>
      <c r="B344" s="98"/>
      <c r="C344" s="98"/>
      <c r="D344" s="98"/>
      <c r="E344" s="98"/>
      <c r="F344" s="98"/>
      <c r="G344" s="98"/>
      <c r="H344" s="98"/>
      <c r="I344" s="98"/>
      <c r="J344" s="108" t="s">
        <v>337</v>
      </c>
      <c r="K344" s="108"/>
      <c r="L344" s="108"/>
      <c r="M344" s="108"/>
      <c r="N344" s="108"/>
    </row>
    <row r="345" spans="1:14" ht="13.5" thickBot="1" x14ac:dyDescent="0.25">
      <c r="A345" s="98" t="s">
        <v>338</v>
      </c>
      <c r="B345" s="98"/>
      <c r="C345" s="98"/>
      <c r="D345" s="98"/>
      <c r="E345" s="98"/>
      <c r="F345" s="98"/>
      <c r="G345" s="98"/>
      <c r="H345" s="98"/>
      <c r="I345" s="98"/>
      <c r="J345" s="108" t="s">
        <v>339</v>
      </c>
      <c r="K345" s="108"/>
      <c r="L345" s="108"/>
      <c r="M345" s="108"/>
      <c r="N345" s="108"/>
    </row>
    <row r="346" spans="1:14" ht="13.5" thickBot="1" x14ac:dyDescent="0.25">
      <c r="A346" s="98" t="s">
        <v>340</v>
      </c>
      <c r="B346" s="98"/>
      <c r="C346" s="98"/>
      <c r="D346" s="98"/>
      <c r="E346" s="98"/>
      <c r="F346" s="98"/>
      <c r="G346" s="98"/>
      <c r="H346" s="98"/>
      <c r="I346" s="98"/>
      <c r="J346" s="108" t="s">
        <v>341</v>
      </c>
      <c r="K346" s="108"/>
      <c r="L346" s="108"/>
      <c r="M346" s="108"/>
      <c r="N346" s="108"/>
    </row>
    <row r="347" spans="1:14" ht="13.5" thickBot="1" x14ac:dyDescent="0.25">
      <c r="A347" s="98" t="s">
        <v>342</v>
      </c>
      <c r="B347" s="98"/>
      <c r="C347" s="98"/>
      <c r="D347" s="98"/>
      <c r="E347" s="98"/>
      <c r="F347" s="98"/>
      <c r="G347" s="98"/>
      <c r="H347" s="98"/>
      <c r="I347" s="98"/>
      <c r="J347" s="108" t="s">
        <v>343</v>
      </c>
      <c r="K347" s="108"/>
      <c r="L347" s="108"/>
      <c r="M347" s="108"/>
      <c r="N347" s="108"/>
    </row>
    <row r="348" spans="1:14" ht="13.5" thickBot="1" x14ac:dyDescent="0.25">
      <c r="A348" s="98" t="s">
        <v>344</v>
      </c>
      <c r="B348" s="98"/>
      <c r="C348" s="98"/>
      <c r="D348" s="98"/>
      <c r="E348" s="98"/>
      <c r="F348" s="98"/>
      <c r="G348" s="98"/>
      <c r="H348" s="98"/>
      <c r="I348" s="98"/>
      <c r="J348" s="108" t="s">
        <v>345</v>
      </c>
      <c r="K348" s="108"/>
      <c r="L348" s="108"/>
      <c r="M348" s="108"/>
      <c r="N348" s="108"/>
    </row>
    <row r="349" spans="1:14" ht="13.5" thickBot="1" x14ac:dyDescent="0.25">
      <c r="A349" s="98" t="s">
        <v>346</v>
      </c>
      <c r="B349" s="98"/>
      <c r="C349" s="98"/>
      <c r="D349" s="98"/>
      <c r="E349" s="98"/>
      <c r="F349" s="98"/>
      <c r="G349" s="98"/>
      <c r="H349" s="98"/>
      <c r="I349" s="98"/>
      <c r="J349" s="108" t="s">
        <v>347</v>
      </c>
      <c r="K349" s="108"/>
      <c r="L349" s="108"/>
      <c r="M349" s="108"/>
      <c r="N349" s="108"/>
    </row>
    <row r="350" spans="1:14" ht="13.5" thickBot="1" x14ac:dyDescent="0.25">
      <c r="A350" s="98" t="s">
        <v>348</v>
      </c>
      <c r="B350" s="98"/>
      <c r="C350" s="98"/>
      <c r="D350" s="98"/>
      <c r="E350" s="98"/>
      <c r="F350" s="98"/>
      <c r="G350" s="98"/>
      <c r="H350" s="98"/>
      <c r="I350" s="98"/>
      <c r="J350" s="108" t="s">
        <v>349</v>
      </c>
      <c r="K350" s="108"/>
      <c r="L350" s="108"/>
      <c r="M350" s="108"/>
      <c r="N350" s="108"/>
    </row>
    <row r="351" spans="1:14" ht="13.5" thickBot="1" x14ac:dyDescent="0.25">
      <c r="A351" s="98" t="s">
        <v>350</v>
      </c>
      <c r="B351" s="98"/>
      <c r="C351" s="98"/>
      <c r="D351" s="98"/>
      <c r="E351" s="98"/>
      <c r="F351" s="98"/>
      <c r="G351" s="98"/>
      <c r="H351" s="98"/>
      <c r="I351" s="98"/>
      <c r="J351" s="108" t="s">
        <v>351</v>
      </c>
      <c r="K351" s="108"/>
      <c r="L351" s="108"/>
      <c r="M351" s="108"/>
      <c r="N351" s="108"/>
    </row>
    <row r="352" spans="1:14" ht="13.5" thickBot="1" x14ac:dyDescent="0.25">
      <c r="A352" s="98" t="s">
        <v>352</v>
      </c>
      <c r="B352" s="98"/>
      <c r="C352" s="98"/>
      <c r="D352" s="98"/>
      <c r="E352" s="98"/>
      <c r="F352" s="98"/>
      <c r="G352" s="98"/>
      <c r="H352" s="98"/>
      <c r="I352" s="98"/>
      <c r="J352" s="108" t="s">
        <v>353</v>
      </c>
      <c r="K352" s="108"/>
      <c r="L352" s="108"/>
      <c r="M352" s="108"/>
      <c r="N352" s="108"/>
    </row>
    <row r="353" spans="1:14" ht="13.5" thickBot="1" x14ac:dyDescent="0.25">
      <c r="A353" s="98" t="s">
        <v>354</v>
      </c>
      <c r="B353" s="98"/>
      <c r="C353" s="98"/>
      <c r="D353" s="98"/>
      <c r="E353" s="98"/>
      <c r="F353" s="98"/>
      <c r="G353" s="98"/>
      <c r="H353" s="98"/>
      <c r="I353" s="98"/>
      <c r="J353" s="108" t="s">
        <v>355</v>
      </c>
      <c r="K353" s="108"/>
      <c r="L353" s="108"/>
      <c r="M353" s="108"/>
      <c r="N353" s="108"/>
    </row>
    <row r="354" spans="1:14" ht="13.5" thickBot="1" x14ac:dyDescent="0.25">
      <c r="A354" s="98" t="s">
        <v>356</v>
      </c>
      <c r="B354" s="98"/>
      <c r="C354" s="98"/>
      <c r="D354" s="98"/>
      <c r="E354" s="98"/>
      <c r="F354" s="98"/>
      <c r="G354" s="98"/>
      <c r="H354" s="98"/>
      <c r="I354" s="98"/>
      <c r="J354" s="108" t="s">
        <v>357</v>
      </c>
      <c r="K354" s="108"/>
      <c r="L354" s="108"/>
      <c r="M354" s="108"/>
      <c r="N354" s="108"/>
    </row>
    <row r="355" spans="1:14" ht="13.5" thickBot="1" x14ac:dyDescent="0.25">
      <c r="A355" s="98" t="s">
        <v>358</v>
      </c>
      <c r="B355" s="98"/>
      <c r="C355" s="98"/>
      <c r="D355" s="98"/>
      <c r="E355" s="98"/>
      <c r="F355" s="98"/>
      <c r="G355" s="98"/>
      <c r="H355" s="98"/>
      <c r="I355" s="98"/>
      <c r="J355" s="108" t="s">
        <v>359</v>
      </c>
      <c r="K355" s="108"/>
      <c r="L355" s="108"/>
      <c r="M355" s="108"/>
      <c r="N355" s="108"/>
    </row>
    <row r="356" spans="1:14" ht="13.5" thickBot="1" x14ac:dyDescent="0.25">
      <c r="A356" s="98" t="s">
        <v>360</v>
      </c>
      <c r="B356" s="98"/>
      <c r="C356" s="98"/>
      <c r="D356" s="98"/>
      <c r="E356" s="98"/>
      <c r="F356" s="98"/>
      <c r="G356" s="98"/>
      <c r="H356" s="98"/>
      <c r="I356" s="98"/>
      <c r="J356" s="108" t="s">
        <v>361</v>
      </c>
      <c r="K356" s="108"/>
      <c r="L356" s="108"/>
      <c r="M356" s="108"/>
      <c r="N356" s="108"/>
    </row>
    <row r="357" spans="1:14" ht="13.5" thickBot="1" x14ac:dyDescent="0.25">
      <c r="A357" s="98" t="s">
        <v>362</v>
      </c>
      <c r="B357" s="98"/>
      <c r="C357" s="98"/>
      <c r="D357" s="98"/>
      <c r="E357" s="98"/>
      <c r="F357" s="98"/>
      <c r="G357" s="98"/>
      <c r="H357" s="98"/>
      <c r="I357" s="98"/>
      <c r="J357" s="108" t="s">
        <v>363</v>
      </c>
      <c r="K357" s="108"/>
      <c r="L357" s="108"/>
      <c r="M357" s="108"/>
      <c r="N357" s="108"/>
    </row>
    <row r="358" spans="1:14" ht="13.5" thickBot="1" x14ac:dyDescent="0.25">
      <c r="A358" s="98" t="s">
        <v>364</v>
      </c>
      <c r="B358" s="98"/>
      <c r="C358" s="98"/>
      <c r="D358" s="98"/>
      <c r="E358" s="98"/>
      <c r="F358" s="98"/>
      <c r="G358" s="98"/>
      <c r="H358" s="98"/>
      <c r="I358" s="98"/>
      <c r="J358" s="108" t="s">
        <v>365</v>
      </c>
      <c r="K358" s="108"/>
      <c r="L358" s="108"/>
      <c r="M358" s="108"/>
      <c r="N358" s="108"/>
    </row>
    <row r="359" spans="1:14" ht="13.5" thickBot="1" x14ac:dyDescent="0.25">
      <c r="A359" s="98" t="s">
        <v>366</v>
      </c>
      <c r="B359" s="98"/>
      <c r="C359" s="98"/>
      <c r="D359" s="98"/>
      <c r="E359" s="98"/>
      <c r="F359" s="98"/>
      <c r="G359" s="98"/>
      <c r="H359" s="98"/>
      <c r="I359" s="98"/>
      <c r="J359" s="108" t="s">
        <v>367</v>
      </c>
      <c r="K359" s="108"/>
      <c r="L359" s="108"/>
      <c r="M359" s="108"/>
      <c r="N359" s="108"/>
    </row>
    <row r="360" spans="1:14" ht="13.5" thickBot="1" x14ac:dyDescent="0.25">
      <c r="A360" s="98" t="s">
        <v>368</v>
      </c>
      <c r="B360" s="98"/>
      <c r="C360" s="98"/>
      <c r="D360" s="98"/>
      <c r="E360" s="98"/>
      <c r="F360" s="98"/>
      <c r="G360" s="98"/>
      <c r="H360" s="98"/>
      <c r="I360" s="98"/>
      <c r="J360" s="108" t="s">
        <v>369</v>
      </c>
      <c r="K360" s="108"/>
      <c r="L360" s="108"/>
      <c r="M360" s="108"/>
      <c r="N360" s="108"/>
    </row>
    <row r="361" spans="1:14" ht="13.5" thickBot="1" x14ac:dyDescent="0.25">
      <c r="A361" s="98" t="s">
        <v>370</v>
      </c>
      <c r="B361" s="98"/>
      <c r="C361" s="98"/>
      <c r="D361" s="98"/>
      <c r="E361" s="98"/>
      <c r="F361" s="98"/>
      <c r="G361" s="98"/>
      <c r="H361" s="98"/>
      <c r="I361" s="98"/>
      <c r="J361" s="108" t="s">
        <v>371</v>
      </c>
      <c r="K361" s="108"/>
      <c r="L361" s="108"/>
      <c r="M361" s="108"/>
      <c r="N361" s="108"/>
    </row>
    <row r="362" spans="1:14" ht="13.5" thickBot="1" x14ac:dyDescent="0.25">
      <c r="A362" s="98" t="s">
        <v>372</v>
      </c>
      <c r="B362" s="98"/>
      <c r="C362" s="98"/>
      <c r="D362" s="98"/>
      <c r="E362" s="98"/>
      <c r="F362" s="98"/>
      <c r="G362" s="98"/>
      <c r="H362" s="98"/>
      <c r="I362" s="98"/>
      <c r="J362" s="108" t="s">
        <v>373</v>
      </c>
      <c r="K362" s="108"/>
      <c r="L362" s="108"/>
      <c r="M362" s="108"/>
      <c r="N362" s="108"/>
    </row>
    <row r="363" spans="1:14" ht="13.5" thickBot="1" x14ac:dyDescent="0.25">
      <c r="A363" s="98" t="s">
        <v>374</v>
      </c>
      <c r="B363" s="98"/>
      <c r="C363" s="98"/>
      <c r="D363" s="98"/>
      <c r="E363" s="98"/>
      <c r="F363" s="98"/>
      <c r="G363" s="98"/>
      <c r="H363" s="98"/>
      <c r="I363" s="98"/>
      <c r="J363" s="108" t="s">
        <v>375</v>
      </c>
      <c r="K363" s="108"/>
      <c r="L363" s="108"/>
      <c r="M363" s="108"/>
      <c r="N363" s="108"/>
    </row>
    <row r="364" spans="1:14" ht="13.5" thickBot="1" x14ac:dyDescent="0.25">
      <c r="A364" s="98" t="s">
        <v>376</v>
      </c>
      <c r="B364" s="98"/>
      <c r="C364" s="98"/>
      <c r="D364" s="98"/>
      <c r="E364" s="98"/>
      <c r="F364" s="98"/>
      <c r="G364" s="98"/>
      <c r="H364" s="98"/>
      <c r="I364" s="98"/>
      <c r="J364" s="108" t="s">
        <v>377</v>
      </c>
      <c r="K364" s="108"/>
      <c r="L364" s="108"/>
      <c r="M364" s="108"/>
      <c r="N364" s="108"/>
    </row>
    <row r="365" spans="1:14" ht="13.5" thickBot="1" x14ac:dyDescent="0.25">
      <c r="A365" s="98" t="s">
        <v>378</v>
      </c>
      <c r="B365" s="98"/>
      <c r="C365" s="98"/>
      <c r="D365" s="98"/>
      <c r="E365" s="98"/>
      <c r="F365" s="98"/>
      <c r="G365" s="98"/>
      <c r="H365" s="98"/>
      <c r="I365" s="98"/>
      <c r="J365" s="108" t="s">
        <v>379</v>
      </c>
      <c r="K365" s="108"/>
      <c r="L365" s="108"/>
      <c r="M365" s="108"/>
      <c r="N365" s="108"/>
    </row>
    <row r="366" spans="1:14" ht="13.5" thickBot="1" x14ac:dyDescent="0.25">
      <c r="A366" s="98" t="s">
        <v>380</v>
      </c>
      <c r="B366" s="98"/>
      <c r="C366" s="98"/>
      <c r="D366" s="98"/>
      <c r="E366" s="98"/>
      <c r="F366" s="98"/>
      <c r="G366" s="98"/>
      <c r="H366" s="98"/>
      <c r="I366" s="98"/>
      <c r="J366" s="108" t="s">
        <v>381</v>
      </c>
      <c r="K366" s="108"/>
      <c r="L366" s="108"/>
      <c r="M366" s="108"/>
      <c r="N366" s="108"/>
    </row>
    <row r="367" spans="1:14" ht="13.5" thickBot="1" x14ac:dyDescent="0.25">
      <c r="A367" s="98" t="s">
        <v>48</v>
      </c>
      <c r="B367" s="98"/>
      <c r="C367" s="98"/>
      <c r="D367" s="98"/>
      <c r="E367" s="98"/>
      <c r="F367" s="98"/>
      <c r="G367" s="98"/>
      <c r="H367" s="98"/>
      <c r="I367" s="98"/>
      <c r="J367" s="108" t="s">
        <v>382</v>
      </c>
      <c r="K367" s="108"/>
      <c r="L367" s="108"/>
      <c r="M367" s="108"/>
      <c r="N367" s="108"/>
    </row>
  </sheetData>
  <sheetProtection algorithmName="SHA-512" hashValue="VIkqkh+sOnlKI1tKnxRyi1Uye+IvPhVibtbnYt7sCoP8UeASMeO9ZKKAWLnJ1i9SQ/Bg1X4PaZ1OBruc9Oulxg==" saltValue="tcz/GG3Uz873KA6ijp8Pfw==" spinCount="100000" sheet="1" objects="1" scenarios="1"/>
  <mergeCells count="889">
    <mergeCell ref="L103:N103"/>
    <mergeCell ref="L104:N104"/>
    <mergeCell ref="L105:N105"/>
    <mergeCell ref="L106:N106"/>
    <mergeCell ref="I96:K96"/>
    <mergeCell ref="I97:K97"/>
    <mergeCell ref="I98:K98"/>
    <mergeCell ref="I99:K99"/>
    <mergeCell ref="I100:K100"/>
    <mergeCell ref="I101:K101"/>
    <mergeCell ref="I102:K102"/>
    <mergeCell ref="I103:K103"/>
    <mergeCell ref="I104:K104"/>
    <mergeCell ref="I105:K105"/>
    <mergeCell ref="I106:K106"/>
    <mergeCell ref="L94:N94"/>
    <mergeCell ref="L95:N95"/>
    <mergeCell ref="L96:N96"/>
    <mergeCell ref="L97:N97"/>
    <mergeCell ref="L98:N98"/>
    <mergeCell ref="L99:N99"/>
    <mergeCell ref="L100:N100"/>
    <mergeCell ref="L101:N101"/>
    <mergeCell ref="L102:N102"/>
    <mergeCell ref="I36:N36"/>
    <mergeCell ref="I37:N37"/>
    <mergeCell ref="I38:N38"/>
    <mergeCell ref="I39:N39"/>
    <mergeCell ref="I40:N40"/>
    <mergeCell ref="I41:N41"/>
    <mergeCell ref="A16:B16"/>
    <mergeCell ref="C16:F16"/>
    <mergeCell ref="G16:H16"/>
    <mergeCell ref="I16:N16"/>
    <mergeCell ref="G36:H36"/>
    <mergeCell ref="G37:H37"/>
    <mergeCell ref="G38:H38"/>
    <mergeCell ref="G39:H39"/>
    <mergeCell ref="G40:H40"/>
    <mergeCell ref="G41:H41"/>
    <mergeCell ref="I18:N18"/>
    <mergeCell ref="I19:N19"/>
    <mergeCell ref="I20:N20"/>
    <mergeCell ref="I21:N21"/>
    <mergeCell ref="I22:N22"/>
    <mergeCell ref="I23:N23"/>
    <mergeCell ref="I24:N24"/>
    <mergeCell ref="I25:N25"/>
    <mergeCell ref="I26:N26"/>
    <mergeCell ref="I27:N27"/>
    <mergeCell ref="I28:N28"/>
    <mergeCell ref="I29:N29"/>
    <mergeCell ref="I30:N30"/>
    <mergeCell ref="I31:N31"/>
    <mergeCell ref="I32:N32"/>
    <mergeCell ref="I33:N33"/>
    <mergeCell ref="I34:N34"/>
    <mergeCell ref="I35:N35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A38:B38"/>
    <mergeCell ref="C38:F38"/>
    <mergeCell ref="A39:B39"/>
    <mergeCell ref="C39:F39"/>
    <mergeCell ref="A40:B40"/>
    <mergeCell ref="C40:F40"/>
    <mergeCell ref="A41:B41"/>
    <mergeCell ref="C41:F41"/>
    <mergeCell ref="A45:B45"/>
    <mergeCell ref="C45:F45"/>
    <mergeCell ref="A33:B33"/>
    <mergeCell ref="C33:F33"/>
    <mergeCell ref="A34:B34"/>
    <mergeCell ref="C34:F34"/>
    <mergeCell ref="A35:B35"/>
    <mergeCell ref="C35:F35"/>
    <mergeCell ref="A36:B36"/>
    <mergeCell ref="C36:F36"/>
    <mergeCell ref="A37:B37"/>
    <mergeCell ref="C37:F37"/>
    <mergeCell ref="A28:B28"/>
    <mergeCell ref="C28:F28"/>
    <mergeCell ref="A29:B29"/>
    <mergeCell ref="C29:F29"/>
    <mergeCell ref="A30:B30"/>
    <mergeCell ref="C30:F30"/>
    <mergeCell ref="A31:B31"/>
    <mergeCell ref="C31:F31"/>
    <mergeCell ref="A32:B32"/>
    <mergeCell ref="C32:F3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15:N15"/>
    <mergeCell ref="A17:B17"/>
    <mergeCell ref="C17:F17"/>
    <mergeCell ref="G17:H17"/>
    <mergeCell ref="I17:N17"/>
    <mergeCell ref="A12:B12"/>
    <mergeCell ref="G12:H12"/>
    <mergeCell ref="I12:J12"/>
    <mergeCell ref="L12:M12"/>
    <mergeCell ref="A13:C13"/>
    <mergeCell ref="D13:F13"/>
    <mergeCell ref="G13:I13"/>
    <mergeCell ref="J13:N13"/>
    <mergeCell ref="A6:C6"/>
    <mergeCell ref="G6:H6"/>
    <mergeCell ref="D6:F6"/>
    <mergeCell ref="I6:N6"/>
    <mergeCell ref="A11:C11"/>
    <mergeCell ref="D11:F11"/>
    <mergeCell ref="G11:H11"/>
    <mergeCell ref="I11:N11"/>
    <mergeCell ref="A10:D10"/>
    <mergeCell ref="E10:F10"/>
    <mergeCell ref="G10:I10"/>
    <mergeCell ref="J10:N10"/>
    <mergeCell ref="A7:C7"/>
    <mergeCell ref="D7:N7"/>
    <mergeCell ref="A8:C8"/>
    <mergeCell ref="D8:F8"/>
    <mergeCell ref="G8:H8"/>
    <mergeCell ref="I8:N8"/>
    <mergeCell ref="A9:C9"/>
    <mergeCell ref="D9:F9"/>
    <mergeCell ref="G9:H9"/>
    <mergeCell ref="I9:N9"/>
    <mergeCell ref="A1:N1"/>
    <mergeCell ref="A3:C3"/>
    <mergeCell ref="L3:N3"/>
    <mergeCell ref="I3:K3"/>
    <mergeCell ref="A4:C4"/>
    <mergeCell ref="A5:C5"/>
    <mergeCell ref="D4:F4"/>
    <mergeCell ref="G4:H4"/>
    <mergeCell ref="I4:N4"/>
    <mergeCell ref="D5:F5"/>
    <mergeCell ref="G5:H5"/>
    <mergeCell ref="I5:N5"/>
    <mergeCell ref="D3:H3"/>
    <mergeCell ref="I49:K49"/>
    <mergeCell ref="L49:N49"/>
    <mergeCell ref="D50:E50"/>
    <mergeCell ref="F50:H50"/>
    <mergeCell ref="I50:K50"/>
    <mergeCell ref="L50:N50"/>
    <mergeCell ref="A46:C46"/>
    <mergeCell ref="D46:H46"/>
    <mergeCell ref="D47:H47"/>
    <mergeCell ref="I47:K47"/>
    <mergeCell ref="L47:N47"/>
    <mergeCell ref="D48:E48"/>
    <mergeCell ref="F48:H48"/>
    <mergeCell ref="I48:K48"/>
    <mergeCell ref="L48:N48"/>
    <mergeCell ref="D49:E49"/>
    <mergeCell ref="F49:H49"/>
    <mergeCell ref="I46:N46"/>
    <mergeCell ref="D53:E53"/>
    <mergeCell ref="F53:H53"/>
    <mergeCell ref="I53:K53"/>
    <mergeCell ref="L53:N53"/>
    <mergeCell ref="D54:E54"/>
    <mergeCell ref="F54:H54"/>
    <mergeCell ref="I54:K54"/>
    <mergeCell ref="L54:N54"/>
    <mergeCell ref="D51:E51"/>
    <mergeCell ref="F51:H51"/>
    <mergeCell ref="I51:K51"/>
    <mergeCell ref="L51:N51"/>
    <mergeCell ref="D52:E52"/>
    <mergeCell ref="F52:H52"/>
    <mergeCell ref="I52:K52"/>
    <mergeCell ref="L52:N52"/>
    <mergeCell ref="D57:E57"/>
    <mergeCell ref="F57:H57"/>
    <mergeCell ref="I57:K57"/>
    <mergeCell ref="L57:N57"/>
    <mergeCell ref="D58:E58"/>
    <mergeCell ref="F58:H58"/>
    <mergeCell ref="I58:K58"/>
    <mergeCell ref="L58:N58"/>
    <mergeCell ref="D55:E55"/>
    <mergeCell ref="F55:H55"/>
    <mergeCell ref="I55:K55"/>
    <mergeCell ref="L55:N55"/>
    <mergeCell ref="D56:E56"/>
    <mergeCell ref="F56:H56"/>
    <mergeCell ref="I56:K56"/>
    <mergeCell ref="L56:N56"/>
    <mergeCell ref="D61:E61"/>
    <mergeCell ref="F61:H61"/>
    <mergeCell ref="I61:K61"/>
    <mergeCell ref="L61:N61"/>
    <mergeCell ref="D62:E62"/>
    <mergeCell ref="F62:H62"/>
    <mergeCell ref="I62:K62"/>
    <mergeCell ref="L62:N62"/>
    <mergeCell ref="D59:E59"/>
    <mergeCell ref="F59:H59"/>
    <mergeCell ref="I59:K59"/>
    <mergeCell ref="L59:N59"/>
    <mergeCell ref="D60:E60"/>
    <mergeCell ref="F60:H60"/>
    <mergeCell ref="I60:K60"/>
    <mergeCell ref="L60:N60"/>
    <mergeCell ref="D63:E63"/>
    <mergeCell ref="F63:H63"/>
    <mergeCell ref="I63:K63"/>
    <mergeCell ref="L63:N63"/>
    <mergeCell ref="D66:E66"/>
    <mergeCell ref="F66:H66"/>
    <mergeCell ref="I66:K66"/>
    <mergeCell ref="L66:N66"/>
    <mergeCell ref="D64:E64"/>
    <mergeCell ref="D65:E65"/>
    <mergeCell ref="F64:H64"/>
    <mergeCell ref="F65:H65"/>
    <mergeCell ref="L65:N65"/>
    <mergeCell ref="L64:N64"/>
    <mergeCell ref="I65:K65"/>
    <mergeCell ref="I64:K64"/>
    <mergeCell ref="D69:E69"/>
    <mergeCell ref="F69:H69"/>
    <mergeCell ref="I69:K69"/>
    <mergeCell ref="L69:N69"/>
    <mergeCell ref="D70:E70"/>
    <mergeCell ref="F70:H70"/>
    <mergeCell ref="I70:K70"/>
    <mergeCell ref="L70:N70"/>
    <mergeCell ref="D67:E67"/>
    <mergeCell ref="F67:H67"/>
    <mergeCell ref="I67:K67"/>
    <mergeCell ref="L67:N67"/>
    <mergeCell ref="D68:E68"/>
    <mergeCell ref="F68:H68"/>
    <mergeCell ref="I68:K68"/>
    <mergeCell ref="L68:N68"/>
    <mergeCell ref="D73:E73"/>
    <mergeCell ref="F73:H73"/>
    <mergeCell ref="I73:K73"/>
    <mergeCell ref="L73:N73"/>
    <mergeCell ref="D74:E74"/>
    <mergeCell ref="F74:H74"/>
    <mergeCell ref="I74:K74"/>
    <mergeCell ref="L74:N74"/>
    <mergeCell ref="D71:E71"/>
    <mergeCell ref="F71:H71"/>
    <mergeCell ref="I71:K71"/>
    <mergeCell ref="L71:N71"/>
    <mergeCell ref="D72:E72"/>
    <mergeCell ref="F72:H72"/>
    <mergeCell ref="I72:K72"/>
    <mergeCell ref="L72:N72"/>
    <mergeCell ref="D77:E77"/>
    <mergeCell ref="F77:H77"/>
    <mergeCell ref="I77:K77"/>
    <mergeCell ref="L77:N77"/>
    <mergeCell ref="D78:E78"/>
    <mergeCell ref="F78:H78"/>
    <mergeCell ref="I78:K78"/>
    <mergeCell ref="L78:N78"/>
    <mergeCell ref="D75:E75"/>
    <mergeCell ref="F75:H75"/>
    <mergeCell ref="I75:K75"/>
    <mergeCell ref="L75:N75"/>
    <mergeCell ref="D76:E76"/>
    <mergeCell ref="F76:H76"/>
    <mergeCell ref="I76:K76"/>
    <mergeCell ref="L76:N76"/>
    <mergeCell ref="D81:E81"/>
    <mergeCell ref="F81:H81"/>
    <mergeCell ref="I81:K81"/>
    <mergeCell ref="L81:N81"/>
    <mergeCell ref="D82:E82"/>
    <mergeCell ref="F82:H82"/>
    <mergeCell ref="I82:K82"/>
    <mergeCell ref="L82:N82"/>
    <mergeCell ref="D79:E79"/>
    <mergeCell ref="F79:H79"/>
    <mergeCell ref="I79:K79"/>
    <mergeCell ref="L79:N79"/>
    <mergeCell ref="D80:E80"/>
    <mergeCell ref="F80:H80"/>
    <mergeCell ref="I80:K80"/>
    <mergeCell ref="L80:N80"/>
    <mergeCell ref="D85:E85"/>
    <mergeCell ref="F85:H85"/>
    <mergeCell ref="I85:K85"/>
    <mergeCell ref="L85:N85"/>
    <mergeCell ref="D86:E86"/>
    <mergeCell ref="F86:H86"/>
    <mergeCell ref="I86:K86"/>
    <mergeCell ref="L86:N86"/>
    <mergeCell ref="D83:E83"/>
    <mergeCell ref="F83:H83"/>
    <mergeCell ref="I83:K83"/>
    <mergeCell ref="L83:N83"/>
    <mergeCell ref="D84:E84"/>
    <mergeCell ref="F84:H84"/>
    <mergeCell ref="I84:K84"/>
    <mergeCell ref="L84:N84"/>
    <mergeCell ref="D89:E89"/>
    <mergeCell ref="F89:H89"/>
    <mergeCell ref="I89:K89"/>
    <mergeCell ref="L89:N89"/>
    <mergeCell ref="D90:E90"/>
    <mergeCell ref="F90:H90"/>
    <mergeCell ref="I90:K90"/>
    <mergeCell ref="L90:N90"/>
    <mergeCell ref="D87:E87"/>
    <mergeCell ref="F87:H87"/>
    <mergeCell ref="I87:K87"/>
    <mergeCell ref="L87:N87"/>
    <mergeCell ref="D88:E88"/>
    <mergeCell ref="F88:H88"/>
    <mergeCell ref="I88:K88"/>
    <mergeCell ref="L88:N88"/>
    <mergeCell ref="D93:E93"/>
    <mergeCell ref="F93:H93"/>
    <mergeCell ref="I93:K93"/>
    <mergeCell ref="L93:N93"/>
    <mergeCell ref="D91:E91"/>
    <mergeCell ref="F91:H91"/>
    <mergeCell ref="I91:K91"/>
    <mergeCell ref="L91:N91"/>
    <mergeCell ref="D92:E92"/>
    <mergeCell ref="F92:H92"/>
    <mergeCell ref="I92:K92"/>
    <mergeCell ref="L92:N92"/>
    <mergeCell ref="D107:E107"/>
    <mergeCell ref="F107:H107"/>
    <mergeCell ref="I107:K107"/>
    <mergeCell ref="L107:N107"/>
    <mergeCell ref="F111:H111"/>
    <mergeCell ref="I111:K111"/>
    <mergeCell ref="L111:N111"/>
    <mergeCell ref="I109:N109"/>
    <mergeCell ref="D110:H110"/>
    <mergeCell ref="I110:K110"/>
    <mergeCell ref="L110:N110"/>
    <mergeCell ref="F114:H114"/>
    <mergeCell ref="I114:K114"/>
    <mergeCell ref="L114:N114"/>
    <mergeCell ref="D115:E115"/>
    <mergeCell ref="F115:H115"/>
    <mergeCell ref="I115:K115"/>
    <mergeCell ref="L115:N115"/>
    <mergeCell ref="F112:H112"/>
    <mergeCell ref="I112:K112"/>
    <mergeCell ref="L112:N112"/>
    <mergeCell ref="F113:H113"/>
    <mergeCell ref="I113:K113"/>
    <mergeCell ref="L113:N113"/>
    <mergeCell ref="F118:H118"/>
    <mergeCell ref="I118:K118"/>
    <mergeCell ref="L118:N118"/>
    <mergeCell ref="D119:E119"/>
    <mergeCell ref="F119:H119"/>
    <mergeCell ref="I119:K119"/>
    <mergeCell ref="L119:N119"/>
    <mergeCell ref="D116:E116"/>
    <mergeCell ref="F116:H116"/>
    <mergeCell ref="I116:K116"/>
    <mergeCell ref="L116:N116"/>
    <mergeCell ref="F117:H117"/>
    <mergeCell ref="I117:K117"/>
    <mergeCell ref="L117:N117"/>
    <mergeCell ref="D122:E122"/>
    <mergeCell ref="F122:H122"/>
    <mergeCell ref="I122:K122"/>
    <mergeCell ref="L122:N122"/>
    <mergeCell ref="D123:E123"/>
    <mergeCell ref="F123:H123"/>
    <mergeCell ref="I123:K123"/>
    <mergeCell ref="L123:N123"/>
    <mergeCell ref="D120:E120"/>
    <mergeCell ref="F120:H120"/>
    <mergeCell ref="I120:K120"/>
    <mergeCell ref="L120:N120"/>
    <mergeCell ref="D121:E121"/>
    <mergeCell ref="F121:H121"/>
    <mergeCell ref="I121:K121"/>
    <mergeCell ref="L121:N121"/>
    <mergeCell ref="D126:E126"/>
    <mergeCell ref="F126:H126"/>
    <mergeCell ref="I126:K126"/>
    <mergeCell ref="L126:N126"/>
    <mergeCell ref="D127:E127"/>
    <mergeCell ref="F127:H127"/>
    <mergeCell ref="I127:K127"/>
    <mergeCell ref="L127:N127"/>
    <mergeCell ref="D124:E124"/>
    <mergeCell ref="F124:H124"/>
    <mergeCell ref="I124:K124"/>
    <mergeCell ref="L124:N124"/>
    <mergeCell ref="D125:E125"/>
    <mergeCell ref="F125:H125"/>
    <mergeCell ref="I125:K125"/>
    <mergeCell ref="L125:N125"/>
    <mergeCell ref="D130:E130"/>
    <mergeCell ref="F130:H130"/>
    <mergeCell ref="I130:K130"/>
    <mergeCell ref="L130:N130"/>
    <mergeCell ref="D131:E131"/>
    <mergeCell ref="F131:H131"/>
    <mergeCell ref="I131:K131"/>
    <mergeCell ref="L131:N131"/>
    <mergeCell ref="D128:E128"/>
    <mergeCell ref="F128:H128"/>
    <mergeCell ref="I128:K128"/>
    <mergeCell ref="L128:N128"/>
    <mergeCell ref="D129:E129"/>
    <mergeCell ref="F129:H129"/>
    <mergeCell ref="I129:K129"/>
    <mergeCell ref="L129:N129"/>
    <mergeCell ref="D134:E134"/>
    <mergeCell ref="F134:H134"/>
    <mergeCell ref="I134:K134"/>
    <mergeCell ref="L134:N134"/>
    <mergeCell ref="D135:E135"/>
    <mergeCell ref="F135:H135"/>
    <mergeCell ref="I135:K135"/>
    <mergeCell ref="L135:N135"/>
    <mergeCell ref="D132:E132"/>
    <mergeCell ref="F132:H132"/>
    <mergeCell ref="I132:K132"/>
    <mergeCell ref="L132:N132"/>
    <mergeCell ref="D133:E133"/>
    <mergeCell ref="F133:H133"/>
    <mergeCell ref="I133:K133"/>
    <mergeCell ref="L133:N133"/>
    <mergeCell ref="D138:E138"/>
    <mergeCell ref="F138:H138"/>
    <mergeCell ref="I138:K138"/>
    <mergeCell ref="L138:N138"/>
    <mergeCell ref="D139:E139"/>
    <mergeCell ref="F139:H139"/>
    <mergeCell ref="I139:K139"/>
    <mergeCell ref="L139:N139"/>
    <mergeCell ref="D136:E136"/>
    <mergeCell ref="F136:H136"/>
    <mergeCell ref="I136:K136"/>
    <mergeCell ref="L136:N136"/>
    <mergeCell ref="D137:E137"/>
    <mergeCell ref="F137:H137"/>
    <mergeCell ref="I137:K137"/>
    <mergeCell ref="L137:N137"/>
    <mergeCell ref="D142:E142"/>
    <mergeCell ref="F142:H142"/>
    <mergeCell ref="I142:K142"/>
    <mergeCell ref="L142:N142"/>
    <mergeCell ref="D143:E143"/>
    <mergeCell ref="F143:H143"/>
    <mergeCell ref="I143:K143"/>
    <mergeCell ref="L143:N143"/>
    <mergeCell ref="D140:E140"/>
    <mergeCell ref="F140:H140"/>
    <mergeCell ref="I140:K140"/>
    <mergeCell ref="L140:N140"/>
    <mergeCell ref="D141:E141"/>
    <mergeCell ref="F141:H141"/>
    <mergeCell ref="I141:K141"/>
    <mergeCell ref="L141:N141"/>
    <mergeCell ref="D146:E146"/>
    <mergeCell ref="F146:H146"/>
    <mergeCell ref="I146:K146"/>
    <mergeCell ref="L146:N146"/>
    <mergeCell ref="D147:E147"/>
    <mergeCell ref="F147:H147"/>
    <mergeCell ref="I147:K147"/>
    <mergeCell ref="L147:N147"/>
    <mergeCell ref="D144:E144"/>
    <mergeCell ref="F144:H144"/>
    <mergeCell ref="I144:K144"/>
    <mergeCell ref="L144:N144"/>
    <mergeCell ref="D145:E145"/>
    <mergeCell ref="F145:H145"/>
    <mergeCell ref="I145:K145"/>
    <mergeCell ref="L145:N145"/>
    <mergeCell ref="D150:E150"/>
    <mergeCell ref="F150:H150"/>
    <mergeCell ref="I150:K150"/>
    <mergeCell ref="L150:N150"/>
    <mergeCell ref="D151:E151"/>
    <mergeCell ref="F151:H151"/>
    <mergeCell ref="I151:K151"/>
    <mergeCell ref="L151:N151"/>
    <mergeCell ref="D148:E148"/>
    <mergeCell ref="F148:H148"/>
    <mergeCell ref="I148:K148"/>
    <mergeCell ref="L148:N148"/>
    <mergeCell ref="D149:E149"/>
    <mergeCell ref="F149:H149"/>
    <mergeCell ref="I149:K149"/>
    <mergeCell ref="L149:N149"/>
    <mergeCell ref="D154:E154"/>
    <mergeCell ref="F154:H154"/>
    <mergeCell ref="I154:K154"/>
    <mergeCell ref="L154:N154"/>
    <mergeCell ref="D155:E155"/>
    <mergeCell ref="F155:H155"/>
    <mergeCell ref="I155:K155"/>
    <mergeCell ref="L155:N155"/>
    <mergeCell ref="D152:E152"/>
    <mergeCell ref="F152:H152"/>
    <mergeCell ref="I152:K152"/>
    <mergeCell ref="L152:N152"/>
    <mergeCell ref="D153:E153"/>
    <mergeCell ref="F153:H153"/>
    <mergeCell ref="I153:K153"/>
    <mergeCell ref="L153:N153"/>
    <mergeCell ref="L159:N159"/>
    <mergeCell ref="D156:E156"/>
    <mergeCell ref="F156:H156"/>
    <mergeCell ref="I156:K156"/>
    <mergeCell ref="L156:N156"/>
    <mergeCell ref="D157:E157"/>
    <mergeCell ref="F157:H157"/>
    <mergeCell ref="I157:K157"/>
    <mergeCell ref="L157:N157"/>
    <mergeCell ref="D158:E158"/>
    <mergeCell ref="F158:H158"/>
    <mergeCell ref="I158:K158"/>
    <mergeCell ref="L158:N158"/>
    <mergeCell ref="D159:E159"/>
    <mergeCell ref="F159:H159"/>
    <mergeCell ref="I159:K159"/>
    <mergeCell ref="D162:E162"/>
    <mergeCell ref="F162:H162"/>
    <mergeCell ref="I162:K162"/>
    <mergeCell ref="L162:N162"/>
    <mergeCell ref="D163:E163"/>
    <mergeCell ref="F163:H163"/>
    <mergeCell ref="I163:K163"/>
    <mergeCell ref="L163:N163"/>
    <mergeCell ref="D160:E160"/>
    <mergeCell ref="F160:H160"/>
    <mergeCell ref="I160:K160"/>
    <mergeCell ref="L160:N160"/>
    <mergeCell ref="D161:E161"/>
    <mergeCell ref="F161:H161"/>
    <mergeCell ref="I161:K161"/>
    <mergeCell ref="L161:N161"/>
    <mergeCell ref="A169:N169"/>
    <mergeCell ref="A168:N168"/>
    <mergeCell ref="A171:N171"/>
    <mergeCell ref="A173:N173"/>
    <mergeCell ref="A174:N174"/>
    <mergeCell ref="A166:N166"/>
    <mergeCell ref="A165:N165"/>
    <mergeCell ref="A176:N176"/>
    <mergeCell ref="A179:N179"/>
    <mergeCell ref="A177:N177"/>
    <mergeCell ref="A178:N178"/>
    <mergeCell ref="A175:N175"/>
    <mergeCell ref="A172:N172"/>
    <mergeCell ref="A170:N170"/>
    <mergeCell ref="A180:N180"/>
    <mergeCell ref="A181:N181"/>
    <mergeCell ref="A182:N182"/>
    <mergeCell ref="A183:N183"/>
    <mergeCell ref="A185:N185"/>
    <mergeCell ref="A187:N187"/>
    <mergeCell ref="A189:N189"/>
    <mergeCell ref="A190:N190"/>
    <mergeCell ref="A192:N192"/>
    <mergeCell ref="A188:N188"/>
    <mergeCell ref="A194:N194"/>
    <mergeCell ref="A196:N196"/>
    <mergeCell ref="A198:N198"/>
    <mergeCell ref="A200:N200"/>
    <mergeCell ref="A202:N202"/>
    <mergeCell ref="A205:N205"/>
    <mergeCell ref="A206:N206"/>
    <mergeCell ref="A207:N207"/>
    <mergeCell ref="A209:N209"/>
    <mergeCell ref="A197:N197"/>
    <mergeCell ref="A195:N195"/>
    <mergeCell ref="A216:F216"/>
    <mergeCell ref="G216:N216"/>
    <mergeCell ref="A210:N210"/>
    <mergeCell ref="A211:N211"/>
    <mergeCell ref="A212:N212"/>
    <mergeCell ref="A208:N208"/>
    <mergeCell ref="A203:N203"/>
    <mergeCell ref="A201:N201"/>
    <mergeCell ref="A199:N199"/>
    <mergeCell ref="A262:I262"/>
    <mergeCell ref="G234:N234"/>
    <mergeCell ref="G235:N235"/>
    <mergeCell ref="G236:N236"/>
    <mergeCell ref="G237:N237"/>
    <mergeCell ref="G238:N238"/>
    <mergeCell ref="G239:N239"/>
    <mergeCell ref="G240:N240"/>
    <mergeCell ref="G241:N241"/>
    <mergeCell ref="J262:N262"/>
    <mergeCell ref="J254:N254"/>
    <mergeCell ref="J255:N255"/>
    <mergeCell ref="J256:N256"/>
    <mergeCell ref="J257:N257"/>
    <mergeCell ref="J258:N258"/>
    <mergeCell ref="J259:N259"/>
    <mergeCell ref="J260:N260"/>
    <mergeCell ref="J261:N261"/>
    <mergeCell ref="A254:I254"/>
    <mergeCell ref="A255:I255"/>
    <mergeCell ref="A256:I256"/>
    <mergeCell ref="A257:I257"/>
    <mergeCell ref="A258:I258"/>
    <mergeCell ref="A259:I259"/>
    <mergeCell ref="A263:I263"/>
    <mergeCell ref="A264:I264"/>
    <mergeCell ref="A265:I265"/>
    <mergeCell ref="A266:I266"/>
    <mergeCell ref="A267:I267"/>
    <mergeCell ref="A268:I268"/>
    <mergeCell ref="A269:I269"/>
    <mergeCell ref="A270:I270"/>
    <mergeCell ref="A271:I271"/>
    <mergeCell ref="A272:I272"/>
    <mergeCell ref="A273:I273"/>
    <mergeCell ref="A274:I274"/>
    <mergeCell ref="A275:I275"/>
    <mergeCell ref="A276:I276"/>
    <mergeCell ref="A277:I277"/>
    <mergeCell ref="A278:I278"/>
    <mergeCell ref="A279:I279"/>
    <mergeCell ref="A280:I280"/>
    <mergeCell ref="A281:I281"/>
    <mergeCell ref="A282:I282"/>
    <mergeCell ref="A283:I283"/>
    <mergeCell ref="A284:I284"/>
    <mergeCell ref="A285:I285"/>
    <mergeCell ref="A286:I286"/>
    <mergeCell ref="A287:I287"/>
    <mergeCell ref="A288:I288"/>
    <mergeCell ref="A289:I289"/>
    <mergeCell ref="A290:I290"/>
    <mergeCell ref="A291:I291"/>
    <mergeCell ref="A292:I292"/>
    <mergeCell ref="A293:I293"/>
    <mergeCell ref="A294:I294"/>
    <mergeCell ref="A295:I295"/>
    <mergeCell ref="A296:I296"/>
    <mergeCell ref="A297:I297"/>
    <mergeCell ref="A298:I298"/>
    <mergeCell ref="A299:I299"/>
    <mergeCell ref="A300:I300"/>
    <mergeCell ref="A301:I301"/>
    <mergeCell ref="A303:I303"/>
    <mergeCell ref="A302:I302"/>
    <mergeCell ref="A304:I304"/>
    <mergeCell ref="A305:I305"/>
    <mergeCell ref="A306:I306"/>
    <mergeCell ref="A307:I307"/>
    <mergeCell ref="A308:I308"/>
    <mergeCell ref="A309:I309"/>
    <mergeCell ref="A310:I310"/>
    <mergeCell ref="A311:I311"/>
    <mergeCell ref="A312:I312"/>
    <mergeCell ref="A313:I313"/>
    <mergeCell ref="A314:I314"/>
    <mergeCell ref="A315:I315"/>
    <mergeCell ref="A316:I316"/>
    <mergeCell ref="A333:I333"/>
    <mergeCell ref="A334:I334"/>
    <mergeCell ref="A317:I317"/>
    <mergeCell ref="A318:I318"/>
    <mergeCell ref="A319:I319"/>
    <mergeCell ref="A320:I320"/>
    <mergeCell ref="A321:I321"/>
    <mergeCell ref="A322:I322"/>
    <mergeCell ref="A323:I323"/>
    <mergeCell ref="A324:I324"/>
    <mergeCell ref="A325:I325"/>
    <mergeCell ref="A354:I354"/>
    <mergeCell ref="A355:I355"/>
    <mergeCell ref="A356:I356"/>
    <mergeCell ref="A357:I357"/>
    <mergeCell ref="A358:I358"/>
    <mergeCell ref="A359:I359"/>
    <mergeCell ref="A360:I360"/>
    <mergeCell ref="A343:I343"/>
    <mergeCell ref="A344:I344"/>
    <mergeCell ref="A345:I345"/>
    <mergeCell ref="A346:I346"/>
    <mergeCell ref="A347:I347"/>
    <mergeCell ref="A348:I348"/>
    <mergeCell ref="A349:I349"/>
    <mergeCell ref="A350:I350"/>
    <mergeCell ref="A351:I351"/>
    <mergeCell ref="J263:N263"/>
    <mergeCell ref="J264:N264"/>
    <mergeCell ref="J265:N265"/>
    <mergeCell ref="J266:N266"/>
    <mergeCell ref="J267:N267"/>
    <mergeCell ref="J268:N268"/>
    <mergeCell ref="A352:I352"/>
    <mergeCell ref="A353:I353"/>
    <mergeCell ref="A335:I335"/>
    <mergeCell ref="A336:I336"/>
    <mergeCell ref="A337:I337"/>
    <mergeCell ref="A338:I338"/>
    <mergeCell ref="A339:I339"/>
    <mergeCell ref="A340:I340"/>
    <mergeCell ref="A341:I341"/>
    <mergeCell ref="A342:I342"/>
    <mergeCell ref="A326:I326"/>
    <mergeCell ref="A327:I327"/>
    <mergeCell ref="A328:I328"/>
    <mergeCell ref="A329:I329"/>
    <mergeCell ref="A330:I330"/>
    <mergeCell ref="A331:I331"/>
    <mergeCell ref="A332:I332"/>
    <mergeCell ref="J269:N269"/>
    <mergeCell ref="A260:I260"/>
    <mergeCell ref="A261:I261"/>
    <mergeCell ref="G217:N217"/>
    <mergeCell ref="G218:N218"/>
    <mergeCell ref="G219:N219"/>
    <mergeCell ref="G220:N220"/>
    <mergeCell ref="G221:N221"/>
    <mergeCell ref="G222:N222"/>
    <mergeCell ref="G223:N223"/>
    <mergeCell ref="G224:N224"/>
    <mergeCell ref="G225:N225"/>
    <mergeCell ref="G226:N226"/>
    <mergeCell ref="G227:N227"/>
    <mergeCell ref="G228:N228"/>
    <mergeCell ref="G229:N229"/>
    <mergeCell ref="G230:N230"/>
    <mergeCell ref="G231:N231"/>
    <mergeCell ref="G233:N233"/>
    <mergeCell ref="J270:N270"/>
    <mergeCell ref="J271:N271"/>
    <mergeCell ref="J272:N272"/>
    <mergeCell ref="J273:N273"/>
    <mergeCell ref="J274:N274"/>
    <mergeCell ref="J275:N275"/>
    <mergeCell ref="J276:N276"/>
    <mergeCell ref="J277:N277"/>
    <mergeCell ref="J278:N278"/>
    <mergeCell ref="J279:N279"/>
    <mergeCell ref="J280:N280"/>
    <mergeCell ref="J281:N281"/>
    <mergeCell ref="J282:N282"/>
    <mergeCell ref="J283:N283"/>
    <mergeCell ref="J284:N284"/>
    <mergeCell ref="J285:N285"/>
    <mergeCell ref="J286:N286"/>
    <mergeCell ref="J287:N287"/>
    <mergeCell ref="J288:N288"/>
    <mergeCell ref="J289:N289"/>
    <mergeCell ref="J290:N290"/>
    <mergeCell ref="J291:N291"/>
    <mergeCell ref="J292:N292"/>
    <mergeCell ref="J293:N293"/>
    <mergeCell ref="J294:N294"/>
    <mergeCell ref="J295:N295"/>
    <mergeCell ref="J296:N296"/>
    <mergeCell ref="J297:N297"/>
    <mergeCell ref="J298:N298"/>
    <mergeCell ref="J299:N299"/>
    <mergeCell ref="J300:N300"/>
    <mergeCell ref="J301:N301"/>
    <mergeCell ref="J302:N302"/>
    <mergeCell ref="J303:N303"/>
    <mergeCell ref="J304:N304"/>
    <mergeCell ref="J305:N305"/>
    <mergeCell ref="J306:N306"/>
    <mergeCell ref="J307:N307"/>
    <mergeCell ref="J308:N308"/>
    <mergeCell ref="J309:N309"/>
    <mergeCell ref="J310:N310"/>
    <mergeCell ref="J311:N311"/>
    <mergeCell ref="J312:N312"/>
    <mergeCell ref="J313:N313"/>
    <mergeCell ref="J314:N314"/>
    <mergeCell ref="J315:N315"/>
    <mergeCell ref="J316:N316"/>
    <mergeCell ref="J317:N317"/>
    <mergeCell ref="J318:N318"/>
    <mergeCell ref="J319:N319"/>
    <mergeCell ref="J320:N320"/>
    <mergeCell ref="J321:N321"/>
    <mergeCell ref="J322:N322"/>
    <mergeCell ref="J323:N323"/>
    <mergeCell ref="J324:N324"/>
    <mergeCell ref="J325:N325"/>
    <mergeCell ref="J326:N326"/>
    <mergeCell ref="J327:N327"/>
    <mergeCell ref="J328:N328"/>
    <mergeCell ref="J329:N329"/>
    <mergeCell ref="J330:N330"/>
    <mergeCell ref="J331:N331"/>
    <mergeCell ref="J332:N332"/>
    <mergeCell ref="J333:N333"/>
    <mergeCell ref="J334:N334"/>
    <mergeCell ref="J335:N335"/>
    <mergeCell ref="J336:N336"/>
    <mergeCell ref="J337:N337"/>
    <mergeCell ref="J338:N338"/>
    <mergeCell ref="J339:N339"/>
    <mergeCell ref="J340:N340"/>
    <mergeCell ref="J341:N341"/>
    <mergeCell ref="J342:N342"/>
    <mergeCell ref="J343:N343"/>
    <mergeCell ref="J344:N344"/>
    <mergeCell ref="J345:N345"/>
    <mergeCell ref="J346:N346"/>
    <mergeCell ref="J347:N347"/>
    <mergeCell ref="J348:N348"/>
    <mergeCell ref="J349:N349"/>
    <mergeCell ref="J361:N361"/>
    <mergeCell ref="J362:N362"/>
    <mergeCell ref="J363:N363"/>
    <mergeCell ref="J364:N364"/>
    <mergeCell ref="J365:N365"/>
    <mergeCell ref="J366:N366"/>
    <mergeCell ref="J367:N367"/>
    <mergeCell ref="J350:N350"/>
    <mergeCell ref="J351:N351"/>
    <mergeCell ref="J352:N352"/>
    <mergeCell ref="J353:N353"/>
    <mergeCell ref="J354:N354"/>
    <mergeCell ref="J355:N355"/>
    <mergeCell ref="J356:N356"/>
    <mergeCell ref="J357:N357"/>
    <mergeCell ref="J358:N358"/>
    <mergeCell ref="A361:I361"/>
    <mergeCell ref="A362:I362"/>
    <mergeCell ref="A363:I363"/>
    <mergeCell ref="A364:I364"/>
    <mergeCell ref="A365:I365"/>
    <mergeCell ref="A366:I366"/>
    <mergeCell ref="A367:I367"/>
    <mergeCell ref="A42:B42"/>
    <mergeCell ref="C42:F42"/>
    <mergeCell ref="G42:H42"/>
    <mergeCell ref="I42:N42"/>
    <mergeCell ref="A43:B43"/>
    <mergeCell ref="C43:F43"/>
    <mergeCell ref="G43:H43"/>
    <mergeCell ref="I43:N43"/>
    <mergeCell ref="A44:B44"/>
    <mergeCell ref="C44:F44"/>
    <mergeCell ref="G44:H44"/>
    <mergeCell ref="I44:N44"/>
    <mergeCell ref="G232:N232"/>
    <mergeCell ref="A109:C109"/>
    <mergeCell ref="D109:H109"/>
    <mergeCell ref="J359:N359"/>
    <mergeCell ref="J360:N360"/>
  </mergeCells>
  <conditionalFormatting sqref="L12:M12">
    <cfRule type="cellIs" dxfId="6" priority="3" operator="equal">
      <formula>0</formula>
    </cfRule>
  </conditionalFormatting>
  <conditionalFormatting sqref="F113:H163 F48:H107">
    <cfRule type="cellIs" dxfId="5" priority="7" operator="equal">
      <formula>0</formula>
    </cfRule>
  </conditionalFormatting>
  <conditionalFormatting sqref="C12">
    <cfRule type="cellIs" dxfId="4" priority="6" operator="equal">
      <formula>0</formula>
    </cfRule>
  </conditionalFormatting>
  <conditionalFormatting sqref="E12">
    <cfRule type="cellIs" dxfId="3" priority="5" operator="equal">
      <formula>0</formula>
    </cfRule>
  </conditionalFormatting>
  <conditionalFormatting sqref="I12:J12">
    <cfRule type="cellIs" dxfId="2" priority="4" operator="equal">
      <formula>0</formula>
    </cfRule>
  </conditionalFormatting>
  <conditionalFormatting sqref="D12 F12 K12 N12">
    <cfRule type="cellIs" dxfId="1" priority="2" operator="equal">
      <formula>0</formula>
    </cfRule>
  </conditionalFormatting>
  <conditionalFormatting sqref="F111:H112">
    <cfRule type="cellIs" dxfId="0" priority="1" operator="equal">
      <formula>0</formula>
    </cfRule>
  </conditionalFormatting>
  <dataValidations disablePrompts="1" count="3">
    <dataValidation type="list" allowBlank="1" showInputMessage="1" showErrorMessage="1" sqref="B48:B107 B111:B163">
      <formula1>HomeAway</formula1>
    </dataValidation>
    <dataValidation type="list" showInputMessage="1" showErrorMessage="1" sqref="C48:C107 C111:C163">
      <formula1>Event_1</formula1>
    </dataValidation>
    <dataValidation type="list" showInputMessage="1" showErrorMessage="1" sqref="D4:F4 I4:N4">
      <formula1>Team</formula1>
    </dataValidation>
  </dataValidations>
  <pageMargins left="0.31496062992125984" right="0.31496062992125984" top="0.31496062992125984" bottom="0.31496062992125984" header="0.11811023622047245" footer="0.11811023622047245"/>
  <pageSetup paperSize="9" scale="97" fitToHeight="0" orientation="portrait" horizontalDpi="4294967292" r:id="rId1"/>
  <headerFooter>
    <oddFooter>&amp;LLast updated: February 2015  Email to &amp;U&amp;K0000CCtournament.media@worldrugby.org&amp;R&amp;"Arial,Bold"Page &amp;P of &amp;N</oddFooter>
  </headerFooter>
  <rowBreaks count="3" manualBreakCount="3">
    <brk id="164" max="16383" man="1"/>
    <brk id="213" max="16383" man="1"/>
    <brk id="2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7"/>
  <sheetViews>
    <sheetView workbookViewId="0">
      <selection activeCell="C14" sqref="C14"/>
    </sheetView>
  </sheetViews>
  <sheetFormatPr defaultColWidth="9.28515625" defaultRowHeight="12.75" x14ac:dyDescent="0.2"/>
  <cols>
    <col min="1" max="1" width="0.7109375" customWidth="1"/>
    <col min="2" max="2" width="22.85546875" customWidth="1"/>
    <col min="6" max="6" width="27.42578125" customWidth="1"/>
  </cols>
  <sheetData>
    <row r="1" spans="2:6" ht="13.5" x14ac:dyDescent="0.2">
      <c r="B1" s="1" t="s">
        <v>15</v>
      </c>
      <c r="C1" s="2"/>
      <c r="D1" s="3"/>
    </row>
    <row r="2" spans="2:6" ht="13.5" x14ac:dyDescent="0.2">
      <c r="B2" s="4"/>
      <c r="C2" s="5" t="s">
        <v>2</v>
      </c>
      <c r="D2" s="6" t="s">
        <v>3</v>
      </c>
    </row>
    <row r="3" spans="2:6" ht="13.5" x14ac:dyDescent="0.2">
      <c r="B3" s="7" t="s">
        <v>16</v>
      </c>
      <c r="C3" s="8">
        <f>Calculations!$B$138</f>
        <v>1</v>
      </c>
      <c r="D3" s="9">
        <f>Calculations!$AF$138</f>
        <v>13</v>
      </c>
      <c r="F3" s="10"/>
    </row>
    <row r="4" spans="2:6" ht="15.75" x14ac:dyDescent="0.2">
      <c r="B4" s="11" t="s">
        <v>17</v>
      </c>
      <c r="C4" s="12">
        <f>Calculations!$C$138</f>
        <v>0</v>
      </c>
      <c r="D4" s="13">
        <f>Calculations!$AG$138</f>
        <v>0</v>
      </c>
      <c r="F4" s="14"/>
    </row>
    <row r="5" spans="2:6" ht="15.75" x14ac:dyDescent="0.2">
      <c r="B5" s="11" t="s">
        <v>18</v>
      </c>
      <c r="C5" s="12">
        <f>Calculations!$D$138</f>
        <v>0</v>
      </c>
      <c r="D5" s="13">
        <f>Calculations!$AH$138</f>
        <v>5</v>
      </c>
      <c r="F5" s="14"/>
    </row>
    <row r="6" spans="2:6" ht="15.75" x14ac:dyDescent="0.2">
      <c r="B6" s="11" t="s">
        <v>19</v>
      </c>
      <c r="C6" s="12">
        <f>Calculations!$E$138</f>
        <v>0</v>
      </c>
      <c r="D6" s="13">
        <f>Calculations!$AI$138</f>
        <v>0</v>
      </c>
      <c r="F6" s="14"/>
    </row>
    <row r="7" spans="2:6" ht="15.75" x14ac:dyDescent="0.2">
      <c r="B7" s="11" t="s">
        <v>20</v>
      </c>
      <c r="C7" s="12">
        <f>Calculations!$F$138</f>
        <v>0</v>
      </c>
      <c r="D7" s="13">
        <f>Calculations!$AJ$138</f>
        <v>0</v>
      </c>
      <c r="F7" s="14"/>
    </row>
    <row r="8" spans="2:6" ht="15.75" x14ac:dyDescent="0.2">
      <c r="B8" s="11" t="s">
        <v>389</v>
      </c>
      <c r="C8" s="12">
        <f>Calculations!$P$138</f>
        <v>0</v>
      </c>
      <c r="D8" s="13">
        <f>Calculations!$AS$138</f>
        <v>0</v>
      </c>
      <c r="F8" s="14"/>
    </row>
    <row r="9" spans="2:6" ht="15.75" x14ac:dyDescent="0.2">
      <c r="B9" s="11" t="s">
        <v>390</v>
      </c>
      <c r="C9" s="12">
        <f>Calculations!$Q$138</f>
        <v>0</v>
      </c>
      <c r="D9" s="13">
        <f>Calculations!$AT$138</f>
        <v>0</v>
      </c>
      <c r="F9" s="14"/>
    </row>
    <row r="10" spans="2:6" ht="15.75" x14ac:dyDescent="0.2">
      <c r="B10" s="11" t="s">
        <v>21</v>
      </c>
      <c r="C10" s="12">
        <f>Calculations!$R$138</f>
        <v>0</v>
      </c>
      <c r="D10" s="13">
        <f>Calculations!$AU$138</f>
        <v>0</v>
      </c>
      <c r="F10" s="14"/>
    </row>
    <row r="11" spans="2:6" ht="15.75" x14ac:dyDescent="0.2">
      <c r="B11" s="11" t="s">
        <v>22</v>
      </c>
      <c r="C11" s="12">
        <f>Calculations!$S$138</f>
        <v>0</v>
      </c>
      <c r="D11" s="13">
        <f>Calculations!$AV$138</f>
        <v>0</v>
      </c>
      <c r="F11" s="14"/>
    </row>
    <row r="12" spans="2:6" ht="15.75" x14ac:dyDescent="0.2">
      <c r="B12" s="11" t="s">
        <v>391</v>
      </c>
      <c r="C12" s="12">
        <f>Calculations!$T$138</f>
        <v>0</v>
      </c>
      <c r="D12" s="13">
        <f>Calculations!$AW$138</f>
        <v>0</v>
      </c>
      <c r="F12" s="14"/>
    </row>
    <row r="13" spans="2:6" ht="15.75" x14ac:dyDescent="0.2">
      <c r="B13" s="11" t="s">
        <v>392</v>
      </c>
      <c r="C13" s="12">
        <f>Calculations!$U$138</f>
        <v>0</v>
      </c>
      <c r="D13" s="13">
        <f>Calculations!$AW$138</f>
        <v>0</v>
      </c>
      <c r="F13" s="14"/>
    </row>
    <row r="14" spans="2:6" ht="15.75" x14ac:dyDescent="0.2">
      <c r="B14" s="11" t="s">
        <v>23</v>
      </c>
      <c r="C14" s="12">
        <f>Calculations!$V$138</f>
        <v>8</v>
      </c>
      <c r="D14" s="13">
        <f>Calculations!$AY$138</f>
        <v>8</v>
      </c>
      <c r="F14" s="14"/>
    </row>
    <row r="15" spans="2:6" ht="15.75" x14ac:dyDescent="0.2">
      <c r="B15" s="11" t="s">
        <v>24</v>
      </c>
      <c r="C15" s="12">
        <f>Calculations!$W$138</f>
        <v>8</v>
      </c>
      <c r="D15" s="13">
        <f>Calculations!$AZ$138</f>
        <v>8</v>
      </c>
      <c r="F15" s="14"/>
    </row>
    <row r="16" spans="2:6" ht="15.75" x14ac:dyDescent="0.2">
      <c r="B16" s="11" t="s">
        <v>12</v>
      </c>
      <c r="C16" s="12">
        <f>Calculations!$X$138</f>
        <v>0</v>
      </c>
      <c r="D16" s="13">
        <f>Calculations!$BA$138</f>
        <v>0</v>
      </c>
      <c r="F16" s="14"/>
    </row>
    <row r="17" spans="2:6" ht="15.75" x14ac:dyDescent="0.2">
      <c r="B17" s="11" t="s">
        <v>25</v>
      </c>
      <c r="C17" s="12">
        <f>Calculations!$Y$138</f>
        <v>1</v>
      </c>
      <c r="D17" s="13">
        <f>Calculations!$BB$138</f>
        <v>0</v>
      </c>
      <c r="F17" s="14"/>
    </row>
    <row r="18" spans="2:6" ht="15.75" x14ac:dyDescent="0.2">
      <c r="B18" s="11" t="s">
        <v>26</v>
      </c>
      <c r="C18" s="12">
        <f>Calculations!$Z$138</f>
        <v>0</v>
      </c>
      <c r="D18" s="13">
        <f>Calculations!$BC$138</f>
        <v>0</v>
      </c>
      <c r="F18" s="14"/>
    </row>
    <row r="19" spans="2:6" ht="15.75" x14ac:dyDescent="0.2">
      <c r="F19" s="14"/>
    </row>
    <row r="20" spans="2:6" ht="15.75" x14ac:dyDescent="0.2">
      <c r="B20" s="69"/>
      <c r="C20" s="69"/>
      <c r="D20" s="69"/>
      <c r="F20" s="14"/>
    </row>
    <row r="21" spans="2:6" ht="15.75" x14ac:dyDescent="0.2">
      <c r="B21" s="69"/>
      <c r="C21" s="69"/>
      <c r="D21" s="70"/>
      <c r="F21" s="14"/>
    </row>
    <row r="22" spans="2:6" ht="15.75" x14ac:dyDescent="0.2">
      <c r="B22" s="69"/>
      <c r="C22" s="69"/>
      <c r="D22" s="69"/>
      <c r="F22" s="14"/>
    </row>
    <row r="23" spans="2:6" ht="15.75" x14ac:dyDescent="0.2">
      <c r="B23" s="69"/>
      <c r="C23" s="69"/>
      <c r="D23" s="69"/>
      <c r="F23" s="14"/>
    </row>
    <row r="24" spans="2:6" ht="15.75" x14ac:dyDescent="0.2">
      <c r="B24" s="69"/>
      <c r="C24" s="69"/>
      <c r="D24" s="69"/>
      <c r="F24" s="14"/>
    </row>
    <row r="25" spans="2:6" ht="15.75" x14ac:dyDescent="0.2">
      <c r="B25" s="69"/>
      <c r="C25" s="69"/>
      <c r="D25" s="69"/>
      <c r="F25" s="14"/>
    </row>
    <row r="26" spans="2:6" x14ac:dyDescent="0.2">
      <c r="B26" s="69"/>
      <c r="C26" s="69"/>
      <c r="D26" s="69"/>
    </row>
    <row r="27" spans="2:6" x14ac:dyDescent="0.2">
      <c r="B27" s="69"/>
      <c r="C27" s="69"/>
      <c r="D27" s="69"/>
    </row>
    <row r="28" spans="2:6" x14ac:dyDescent="0.2">
      <c r="B28" s="69"/>
      <c r="C28" s="69"/>
      <c r="D28" s="69"/>
    </row>
    <row r="29" spans="2:6" x14ac:dyDescent="0.2">
      <c r="B29" s="69"/>
      <c r="C29" s="69"/>
      <c r="D29" s="69"/>
    </row>
    <row r="30" spans="2:6" x14ac:dyDescent="0.2">
      <c r="B30" s="69"/>
      <c r="C30" s="69"/>
      <c r="D30" s="69"/>
    </row>
    <row r="31" spans="2:6" ht="15" customHeight="1" x14ac:dyDescent="0.2">
      <c r="B31" s="69"/>
      <c r="C31" s="69"/>
      <c r="D31" s="69"/>
    </row>
    <row r="32" spans="2:6" x14ac:dyDescent="0.2">
      <c r="B32" s="69"/>
      <c r="C32" s="69"/>
      <c r="D32" s="69"/>
      <c r="F32" s="10"/>
    </row>
    <row r="33" spans="2:6" ht="13.5" x14ac:dyDescent="0.2">
      <c r="B33" s="70"/>
      <c r="C33" s="69"/>
      <c r="D33" s="69"/>
      <c r="F33" s="15"/>
    </row>
    <row r="34" spans="2:6" ht="13.5" x14ac:dyDescent="0.2">
      <c r="B34" s="41"/>
      <c r="F34" s="15"/>
    </row>
    <row r="35" spans="2:6" ht="13.5" x14ac:dyDescent="0.2">
      <c r="B35" s="41"/>
      <c r="F35" s="15"/>
    </row>
    <row r="36" spans="2:6" ht="13.5" x14ac:dyDescent="0.2">
      <c r="B36" s="41"/>
      <c r="F36" s="15"/>
    </row>
    <row r="37" spans="2:6" ht="13.5" x14ac:dyDescent="0.2">
      <c r="B37" s="41"/>
      <c r="F37" s="15"/>
    </row>
    <row r="38" spans="2:6" ht="13.5" x14ac:dyDescent="0.2">
      <c r="B38" s="41"/>
      <c r="F38" s="15"/>
    </row>
    <row r="39" spans="2:6" ht="13.5" x14ac:dyDescent="0.2">
      <c r="B39" s="41"/>
      <c r="F39" s="15"/>
    </row>
    <row r="40" spans="2:6" ht="13.5" x14ac:dyDescent="0.2">
      <c r="B40" s="41"/>
      <c r="F40" s="15"/>
    </row>
    <row r="41" spans="2:6" ht="13.5" x14ac:dyDescent="0.2">
      <c r="B41" s="41"/>
      <c r="F41" s="15"/>
    </row>
    <row r="42" spans="2:6" ht="13.5" x14ac:dyDescent="0.2">
      <c r="B42" s="41"/>
      <c r="F42" s="15"/>
    </row>
    <row r="43" spans="2:6" ht="13.5" x14ac:dyDescent="0.2">
      <c r="B43" s="41"/>
      <c r="F43" s="15"/>
    </row>
    <row r="44" spans="2:6" ht="13.5" x14ac:dyDescent="0.2">
      <c r="B44" s="41"/>
      <c r="F44" s="15"/>
    </row>
    <row r="45" spans="2:6" ht="13.5" x14ac:dyDescent="0.2">
      <c r="B45" s="41"/>
      <c r="F45" s="15"/>
    </row>
    <row r="46" spans="2:6" ht="13.5" x14ac:dyDescent="0.2">
      <c r="B46" s="41"/>
      <c r="F46" s="15"/>
    </row>
    <row r="47" spans="2:6" ht="13.5" x14ac:dyDescent="0.2">
      <c r="B47" s="41"/>
      <c r="F47" s="15"/>
    </row>
    <row r="48" spans="2:6" ht="13.5" x14ac:dyDescent="0.2">
      <c r="B48" s="41"/>
      <c r="F48" s="15"/>
    </row>
    <row r="49" spans="2:6" ht="13.5" x14ac:dyDescent="0.2">
      <c r="B49" s="41"/>
      <c r="F49" s="15"/>
    </row>
    <row r="50" spans="2:6" ht="13.5" x14ac:dyDescent="0.2">
      <c r="B50" s="41"/>
      <c r="F50" s="15"/>
    </row>
    <row r="51" spans="2:6" ht="13.5" x14ac:dyDescent="0.2">
      <c r="B51" s="41"/>
      <c r="F51" s="15"/>
    </row>
    <row r="52" spans="2:6" ht="13.5" x14ac:dyDescent="0.2">
      <c r="B52" s="41"/>
      <c r="F52" s="15"/>
    </row>
    <row r="53" spans="2:6" ht="13.5" x14ac:dyDescent="0.2">
      <c r="B53" s="41"/>
      <c r="F53" s="15"/>
    </row>
    <row r="54" spans="2:6" ht="13.5" x14ac:dyDescent="0.2">
      <c r="B54" s="41"/>
      <c r="F54" s="15"/>
    </row>
    <row r="55" spans="2:6" x14ac:dyDescent="0.2">
      <c r="F55" s="16"/>
    </row>
    <row r="56" spans="2:6" x14ac:dyDescent="0.2">
      <c r="F56" s="10"/>
    </row>
    <row r="57" spans="2:6" x14ac:dyDescent="0.2">
      <c r="F57" s="10"/>
    </row>
  </sheetData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7"/>
  <sheetViews>
    <sheetView workbookViewId="0">
      <pane xSplit="13" ySplit="11" topLeftCell="AB124" activePane="bottomRight" state="frozen"/>
      <selection pane="topRight" activeCell="N1" sqref="N1"/>
      <selection pane="bottomLeft" activeCell="A12" sqref="A12"/>
      <selection pane="bottomRight" activeCell="AH134" sqref="AH134"/>
    </sheetView>
  </sheetViews>
  <sheetFormatPr defaultColWidth="9.28515625" defaultRowHeight="12.75" x14ac:dyDescent="0.2"/>
  <cols>
    <col min="1" max="1" width="9.28515625" style="20" bestFit="1" customWidth="1"/>
    <col min="2" max="2" width="8.140625" style="20" bestFit="1" customWidth="1"/>
    <col min="3" max="3" width="12.140625" style="20" bestFit="1" customWidth="1"/>
    <col min="4" max="4" width="11.7109375" style="20" bestFit="1" customWidth="1"/>
    <col min="5" max="5" width="8.42578125" style="20" bestFit="1" customWidth="1"/>
    <col min="6" max="6" width="10.85546875" style="20" bestFit="1" customWidth="1"/>
    <col min="7" max="7" width="3.7109375" style="20" bestFit="1" customWidth="1"/>
    <col min="8" max="8" width="3.85546875" style="20" bestFit="1" customWidth="1"/>
    <col min="9" max="9" width="4.7109375" style="20" bestFit="1" customWidth="1"/>
    <col min="10" max="10" width="5" style="20" bestFit="1" customWidth="1"/>
    <col min="11" max="11" width="5.7109375" style="20" bestFit="1" customWidth="1"/>
    <col min="12" max="12" width="12.140625" style="20" bestFit="1" customWidth="1"/>
    <col min="13" max="13" width="7.28515625" style="20" bestFit="1" customWidth="1"/>
    <col min="14" max="14" width="4" style="20" customWidth="1"/>
    <col min="15" max="15" width="1.42578125" style="20" customWidth="1"/>
    <col min="16" max="26" width="10" style="20" customWidth="1"/>
    <col min="27" max="27" width="8.28515625" style="20" customWidth="1"/>
    <col min="28" max="28" width="10" style="20" customWidth="1"/>
    <col min="29" max="29" width="8.28515625" style="20" customWidth="1"/>
    <col min="30" max="30" width="1.140625" style="20" customWidth="1"/>
    <col min="31" max="31" width="1.85546875" style="20" customWidth="1"/>
    <col min="32" max="32" width="8.28515625" style="20" customWidth="1"/>
    <col min="33" max="33" width="10.140625" style="20" customWidth="1"/>
    <col min="34" max="34" width="10.85546875" style="20" customWidth="1"/>
    <col min="35" max="36" width="8.28515625" style="20" customWidth="1"/>
    <col min="37" max="41" width="5.85546875" style="20" customWidth="1"/>
    <col min="42" max="42" width="4.140625" style="20" customWidth="1"/>
    <col min="43" max="43" width="7.140625" style="20" bestFit="1" customWidth="1"/>
    <col min="44" max="44" width="9.28515625" style="20" bestFit="1" customWidth="1"/>
    <col min="45" max="57" width="10" style="20" customWidth="1"/>
    <col min="58" max="16384" width="9.28515625" style="20"/>
  </cols>
  <sheetData>
    <row r="1" spans="1:60" s="19" customFormat="1" ht="20.25" x14ac:dyDescent="0.3">
      <c r="A1" s="40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8" t="s">
        <v>28</v>
      </c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</row>
    <row r="2" spans="1:60" x14ac:dyDescent="0.2">
      <c r="AE2" s="21"/>
    </row>
    <row r="3" spans="1:60" x14ac:dyDescent="0.2">
      <c r="AE3" s="21"/>
    </row>
    <row r="4" spans="1:60" x14ac:dyDescent="0.2">
      <c r="AE4" s="21"/>
    </row>
    <row r="5" spans="1:60" x14ac:dyDescent="0.2">
      <c r="AE5" s="21"/>
    </row>
    <row r="6" spans="1:60" x14ac:dyDescent="0.2">
      <c r="AE6" s="21"/>
    </row>
    <row r="7" spans="1:60" x14ac:dyDescent="0.2">
      <c r="AE7" s="21"/>
    </row>
    <row r="8" spans="1:60" x14ac:dyDescent="0.2">
      <c r="AE8" s="21"/>
    </row>
    <row r="9" spans="1:60" x14ac:dyDescent="0.2">
      <c r="AE9" s="21"/>
    </row>
    <row r="10" spans="1:60" x14ac:dyDescent="0.2">
      <c r="AE10" s="21"/>
    </row>
    <row r="11" spans="1:60" s="22" customFormat="1" ht="38.25" x14ac:dyDescent="0.2">
      <c r="B11" s="22" t="s">
        <v>4</v>
      </c>
      <c r="C11" s="22" t="s">
        <v>10</v>
      </c>
      <c r="D11" s="22" t="s">
        <v>5</v>
      </c>
      <c r="E11" s="22" t="s">
        <v>6</v>
      </c>
      <c r="F11" s="22" t="s">
        <v>8</v>
      </c>
      <c r="G11" s="22" t="s">
        <v>4</v>
      </c>
      <c r="H11" s="22" t="s">
        <v>9</v>
      </c>
      <c r="I11" s="22" t="s">
        <v>39</v>
      </c>
      <c r="J11" s="22" t="s">
        <v>29</v>
      </c>
      <c r="K11" s="22" t="s">
        <v>30</v>
      </c>
      <c r="M11" s="22" t="s">
        <v>31</v>
      </c>
      <c r="P11" s="22" t="s">
        <v>32</v>
      </c>
      <c r="Q11" s="22" t="s">
        <v>33</v>
      </c>
      <c r="R11" s="22" t="s">
        <v>34</v>
      </c>
      <c r="S11" s="22" t="s">
        <v>35</v>
      </c>
      <c r="T11" s="22" t="s">
        <v>385</v>
      </c>
      <c r="U11" s="22" t="s">
        <v>386</v>
      </c>
      <c r="V11" s="22" t="s">
        <v>36</v>
      </c>
      <c r="W11" s="22" t="s">
        <v>37</v>
      </c>
      <c r="X11" s="22" t="s">
        <v>12</v>
      </c>
      <c r="Y11" s="22" t="s">
        <v>25</v>
      </c>
      <c r="Z11" s="22" t="s">
        <v>26</v>
      </c>
      <c r="AB11" s="22" t="s">
        <v>38</v>
      </c>
      <c r="AE11" s="23"/>
      <c r="AF11" s="22" t="s">
        <v>4</v>
      </c>
      <c r="AG11" s="22" t="s">
        <v>10</v>
      </c>
      <c r="AH11" s="22" t="s">
        <v>5</v>
      </c>
      <c r="AI11" s="22" t="s">
        <v>6</v>
      </c>
      <c r="AJ11" s="22" t="s">
        <v>8</v>
      </c>
      <c r="AK11" s="22" t="s">
        <v>4</v>
      </c>
      <c r="AL11" s="22" t="s">
        <v>9</v>
      </c>
      <c r="AM11" s="22" t="s">
        <v>39</v>
      </c>
      <c r="AN11" s="22" t="s">
        <v>29</v>
      </c>
      <c r="AO11" s="22" t="s">
        <v>30</v>
      </c>
      <c r="AQ11" s="22" t="s">
        <v>31</v>
      </c>
      <c r="AS11" s="22" t="s">
        <v>32</v>
      </c>
      <c r="AT11" s="22" t="s">
        <v>33</v>
      </c>
      <c r="AU11" s="22" t="s">
        <v>34</v>
      </c>
      <c r="AV11" s="22" t="s">
        <v>35</v>
      </c>
      <c r="AW11" s="72" t="s">
        <v>385</v>
      </c>
      <c r="AX11" s="72" t="s">
        <v>386</v>
      </c>
      <c r="AY11" s="22" t="s">
        <v>36</v>
      </c>
      <c r="AZ11" s="22" t="s">
        <v>37</v>
      </c>
      <c r="BA11" s="22" t="s">
        <v>12</v>
      </c>
      <c r="BB11" s="22" t="s">
        <v>25</v>
      </c>
      <c r="BC11" s="22" t="s">
        <v>26</v>
      </c>
      <c r="BE11" s="22" t="s">
        <v>38</v>
      </c>
    </row>
    <row r="12" spans="1:60" s="24" customFormat="1" x14ac:dyDescent="0.2">
      <c r="B12" s="24" t="b">
        <f>AND('Match Sheet'!B48 = "A",'Match Sheet'!C48 = "TRY")</f>
        <v>0</v>
      </c>
      <c r="C12" s="24" t="b">
        <f>AND('Match Sheet'!B48 = "A",'Match Sheet'!C48 = "PEN TRY")</f>
        <v>0</v>
      </c>
      <c r="D12" s="24" t="b">
        <f>AND('Match Sheet'!B48 = "A",'Match Sheet'!C48 = "CON")</f>
        <v>0</v>
      </c>
      <c r="E12" s="24" t="b">
        <f>AND('Match Sheet'!B48 = "A",'Match Sheet'!C48 = "PEN")</f>
        <v>0</v>
      </c>
      <c r="F12" s="24" t="b">
        <f>AND('Match Sheet'!B48 = "A",'Match Sheet'!C48 = "DG")</f>
        <v>0</v>
      </c>
      <c r="G12" s="24">
        <f>IF(B12 = TRUE,5,0)</f>
        <v>0</v>
      </c>
      <c r="H12" s="24">
        <f>IF(C12 = TRUE,7,0)</f>
        <v>0</v>
      </c>
      <c r="I12" s="24">
        <f>IF(D12 = TRUE,2,0)</f>
        <v>0</v>
      </c>
      <c r="J12" s="24">
        <f>IF(E12 = TRUE,3,0)</f>
        <v>0</v>
      </c>
      <c r="K12" s="24">
        <f>IF(F12 = TRUE,3,0)</f>
        <v>0</v>
      </c>
      <c r="L12" s="24">
        <f>SUM(G12:K12)</f>
        <v>0</v>
      </c>
      <c r="M12" s="24">
        <f>L12</f>
        <v>0</v>
      </c>
      <c r="P12" s="24" t="b">
        <f>AND('Match Sheet'!B48 = "A",'Match Sheet'!C48 = "TEMP OFF")</f>
        <v>0</v>
      </c>
      <c r="Q12" s="24" t="b">
        <f>AND('Match Sheet'!B48 = "A",'Match Sheet'!C48 = "TEMP ON")</f>
        <v>0</v>
      </c>
      <c r="R12" s="24" t="b">
        <f>AND('Match Sheet'!B48 = "h",'Match Sheet'!C48 = "br-off")</f>
        <v>0</v>
      </c>
      <c r="S12" s="24" t="b">
        <f>AND('Match Sheet'!B48 = "h",'Match Sheet'!C48 = "br-on")</f>
        <v>0</v>
      </c>
      <c r="T12" s="24" t="b">
        <f>AND('Match Sheet'!B48 = "A",'Match Sheet'!C48 = "C BIN OFF")</f>
        <v>0</v>
      </c>
      <c r="U12" s="24" t="b">
        <f>AND('Match Sheet'!B48 = "A",'Match Sheet'!C48 = "C BIN ON")</f>
        <v>0</v>
      </c>
      <c r="V12" s="24" t="b">
        <f>AND('Match Sheet'!B48 = "A",'Match Sheet'!C48 = "SUB ON")</f>
        <v>0</v>
      </c>
      <c r="W12" s="24" t="b">
        <f>AND('Match Sheet'!B48 = "A",'Match Sheet'!C48 = "SUB OFF")</f>
        <v>0</v>
      </c>
      <c r="X12" s="24" t="b">
        <f>AND('Match Sheet'!$B48 = "A",'Match Sheet'!$C48 = "RC")</f>
        <v>0</v>
      </c>
      <c r="Y12" s="24" t="b">
        <f>AND('Match Sheet'!$B48 = "A",'Match Sheet'!$C48 = "YC")</f>
        <v>0</v>
      </c>
      <c r="Z12" s="24" t="b">
        <f>AND('Match Sheet'!$B48 = "A",'Match Sheet'!$C48 = "2nd YC")</f>
        <v>0</v>
      </c>
      <c r="AB12" s="24" t="b">
        <f>AND('Match Sheet'!B48 = "",'Match Sheet'!C48 = "fh-e")</f>
        <v>0</v>
      </c>
      <c r="AC12" s="24" t="str">
        <f t="shared" ref="AC12:AC27" si="0">IF(AB12=TRUE,M12,"")</f>
        <v/>
      </c>
      <c r="AE12" s="25"/>
      <c r="AF12" s="24" t="b">
        <f>AND('Match Sheet'!B48="B",'Match Sheet'!C48="TRY")</f>
        <v>0</v>
      </c>
      <c r="AG12" s="24" t="b">
        <f>AND('Match Sheet'!B48="B",'Match Sheet'!C48="PEN TRY")</f>
        <v>0</v>
      </c>
      <c r="AH12" s="24" t="b">
        <f>AND('Match Sheet'!B48="B",'Match Sheet'!C48="CON")</f>
        <v>0</v>
      </c>
      <c r="AI12" s="24" t="b">
        <f>AND('Match Sheet'!B48="B",'Match Sheet'!C48="PEN")</f>
        <v>0</v>
      </c>
      <c r="AJ12" s="24" t="b">
        <f>AND('Match Sheet'!B48="B",'Match Sheet'!C48="DG")</f>
        <v>0</v>
      </c>
      <c r="AK12" s="24">
        <f t="shared" ref="AK12:AK27" si="1">IF(AF12 = TRUE,5,0)</f>
        <v>0</v>
      </c>
      <c r="AL12" s="24">
        <f>IF(AG12 = TRUE,7,0)</f>
        <v>0</v>
      </c>
      <c r="AM12" s="24">
        <f t="shared" ref="AM12:AM27" si="2">IF(AH12 = TRUE,2,0)</f>
        <v>0</v>
      </c>
      <c r="AN12" s="24">
        <f t="shared" ref="AN12:AO27" si="3">IF(AI12 = TRUE,3,0)</f>
        <v>0</v>
      </c>
      <c r="AO12" s="24">
        <f t="shared" si="3"/>
        <v>0</v>
      </c>
      <c r="AP12" s="24">
        <f t="shared" ref="AP12:AP27" si="4">SUM(AK12:AO12)</f>
        <v>0</v>
      </c>
      <c r="AQ12" s="24">
        <f>AP12</f>
        <v>0</v>
      </c>
      <c r="AS12" s="24" t="b">
        <f>AND('Match Sheet'!B48="B",'Match Sheet'!C48="TEMP OFF")</f>
        <v>0</v>
      </c>
      <c r="AT12" s="24" t="b">
        <f>AND('Match Sheet'!B48="B",'Match Sheet'!C48="TEMP ON")</f>
        <v>0</v>
      </c>
      <c r="AU12" s="24" t="b">
        <f>AND('Match Sheet'!B48 = "a",'Match Sheet'!C48 = "br-off")</f>
        <v>0</v>
      </c>
      <c r="AV12" s="24" t="b">
        <f>AND('Match Sheet'!B48 = "a",'Match Sheet'!C48 = "br-on")</f>
        <v>0</v>
      </c>
      <c r="AW12" s="24" t="b">
        <f>AND('Match Sheet'!B48="B",'Match Sheet'!C48="C BIN OFF")</f>
        <v>0</v>
      </c>
      <c r="AX12" s="24" t="b">
        <f>AND('Match Sheet'!B48="b",'Match Sheet'!C48="C BIN ON")</f>
        <v>0</v>
      </c>
      <c r="AY12" s="24" t="b">
        <f>AND('Match Sheet'!B48="B",'Match Sheet'!C48="SUB ON")</f>
        <v>0</v>
      </c>
      <c r="AZ12" s="24" t="b">
        <f>AND('Match Sheet'!B48="B",'Match Sheet'!C48="SUB OFF")</f>
        <v>0</v>
      </c>
      <c r="BA12" s="24" t="b">
        <f>AND('Match Sheet'!$B48 = "B",'Match Sheet'!$C48 = "RC")</f>
        <v>0</v>
      </c>
      <c r="BB12" s="24" t="b">
        <f>AND('Match Sheet'!$B48 = "B",'Match Sheet'!$C48 = "YC")</f>
        <v>0</v>
      </c>
      <c r="BC12" s="24" t="b">
        <f>AND('Match Sheet'!$B48 = "B",'Match Sheet'!$C48 = "2nd YC")</f>
        <v>0</v>
      </c>
      <c r="BE12" s="24" t="b">
        <f>AND('Match Sheet'!B48 = "",'Match Sheet'!C48 = "fh-e")</f>
        <v>0</v>
      </c>
      <c r="BF12" s="24" t="str">
        <f t="shared" ref="BF12:BF59" si="5">IF(BE12=TRUE,AQ12,"")</f>
        <v/>
      </c>
    </row>
    <row r="13" spans="1:60" s="24" customFormat="1" x14ac:dyDescent="0.2">
      <c r="B13" s="73" t="b">
        <f>AND('Match Sheet'!B49 = "A",'Match Sheet'!C49 = "TRY")</f>
        <v>0</v>
      </c>
      <c r="C13" s="73" t="b">
        <f>AND('Match Sheet'!B49 = "A",'Match Sheet'!C49 = "PEN TRY")</f>
        <v>0</v>
      </c>
      <c r="D13" s="73" t="b">
        <f>AND('Match Sheet'!B49 = "A",'Match Sheet'!C49 = "CON")</f>
        <v>0</v>
      </c>
      <c r="E13" s="73" t="b">
        <f>AND('Match Sheet'!B49 = "A",'Match Sheet'!C49 = "PEN")</f>
        <v>0</v>
      </c>
      <c r="F13" s="73" t="b">
        <f>AND('Match Sheet'!B49 = "A",'Match Sheet'!C49 = "DG")</f>
        <v>0</v>
      </c>
      <c r="G13" s="24">
        <f t="shared" ref="G13:G27" si="6">IF(B13 = TRUE,5,0)</f>
        <v>0</v>
      </c>
      <c r="H13" s="73">
        <f t="shared" ref="H13:H27" si="7">IF(C13 = TRUE,7,0)</f>
        <v>0</v>
      </c>
      <c r="I13" s="24">
        <f t="shared" ref="I13:I27" si="8">IF(D13 = TRUE,2,0)</f>
        <v>0</v>
      </c>
      <c r="J13" s="24">
        <f t="shared" ref="J13:K27" si="9">IF(E13 = TRUE,3,0)</f>
        <v>0</v>
      </c>
      <c r="K13" s="24">
        <f t="shared" si="9"/>
        <v>0</v>
      </c>
      <c r="L13" s="24">
        <f t="shared" ref="L13:L27" si="10">SUM(G13:K13)</f>
        <v>0</v>
      </c>
      <c r="M13" s="24">
        <f t="shared" ref="M13:M25" si="11">M12+L13</f>
        <v>0</v>
      </c>
      <c r="P13" s="73" t="b">
        <f>AND('Match Sheet'!B49 = "A",'Match Sheet'!C49 = "TEMP OFF")</f>
        <v>0</v>
      </c>
      <c r="Q13" s="73" t="b">
        <f>AND('Match Sheet'!B49 = "A",'Match Sheet'!C49 = "TEMP ON")</f>
        <v>0</v>
      </c>
      <c r="R13" s="73" t="b">
        <f>AND('Match Sheet'!B49 = "h",'Match Sheet'!C49 = "br-off")</f>
        <v>0</v>
      </c>
      <c r="S13" s="73" t="b">
        <f>AND('Match Sheet'!B49 = "h",'Match Sheet'!C49 = "br-on")</f>
        <v>0</v>
      </c>
      <c r="T13" s="73" t="b">
        <f>AND('Match Sheet'!B49 = "A",'Match Sheet'!C49 = "C BIN OFF")</f>
        <v>0</v>
      </c>
      <c r="U13" s="73" t="b">
        <f>AND('Match Sheet'!B49 = "A",'Match Sheet'!C49 = "C BIN ON")</f>
        <v>0</v>
      </c>
      <c r="V13" s="73" t="b">
        <f>AND('Match Sheet'!B49 = "A",'Match Sheet'!C49 = "SUB ON")</f>
        <v>0</v>
      </c>
      <c r="W13" s="73" t="b">
        <f>AND('Match Sheet'!B49 = "A",'Match Sheet'!C49 = "SUB OFF")</f>
        <v>0</v>
      </c>
      <c r="X13" s="73" t="b">
        <f>AND('Match Sheet'!$B49 = "A",'Match Sheet'!$C49 = "RC")</f>
        <v>0</v>
      </c>
      <c r="Y13" s="73" t="b">
        <f>AND('Match Sheet'!$B49 = "A",'Match Sheet'!$C49 = "YC")</f>
        <v>0</v>
      </c>
      <c r="Z13" s="73" t="b">
        <f>AND('Match Sheet'!$B49 = "A",'Match Sheet'!$C49 = "2nd YC")</f>
        <v>0</v>
      </c>
      <c r="AB13" s="24" t="b">
        <f>AND('Match Sheet'!B49 = "",'Match Sheet'!C49 = "fh-e")</f>
        <v>0</v>
      </c>
      <c r="AC13" s="24" t="str">
        <f t="shared" si="0"/>
        <v/>
      </c>
      <c r="AE13" s="25"/>
      <c r="AF13" s="73" t="b">
        <f>AND('Match Sheet'!B49="B",'Match Sheet'!C49="TRY")</f>
        <v>1</v>
      </c>
      <c r="AG13" s="73" t="b">
        <f>AND('Match Sheet'!B49="B",'Match Sheet'!C49="PEN TRY")</f>
        <v>0</v>
      </c>
      <c r="AH13" s="73" t="b">
        <f>AND('Match Sheet'!B49="B",'Match Sheet'!C49="CON")</f>
        <v>0</v>
      </c>
      <c r="AI13" s="73" t="b">
        <f>AND('Match Sheet'!B49="B",'Match Sheet'!C49="PEN")</f>
        <v>0</v>
      </c>
      <c r="AJ13" s="73" t="b">
        <f>AND('Match Sheet'!B49="B",'Match Sheet'!C49="DG")</f>
        <v>0</v>
      </c>
      <c r="AK13" s="24">
        <f t="shared" si="1"/>
        <v>5</v>
      </c>
      <c r="AL13" s="73">
        <f t="shared" ref="AL13:AL27" si="12">IF(AG13 = TRUE,7,0)</f>
        <v>0</v>
      </c>
      <c r="AM13" s="24">
        <f t="shared" si="2"/>
        <v>0</v>
      </c>
      <c r="AN13" s="24">
        <f t="shared" si="3"/>
        <v>0</v>
      </c>
      <c r="AO13" s="24">
        <f t="shared" si="3"/>
        <v>0</v>
      </c>
      <c r="AP13" s="24">
        <f t="shared" si="4"/>
        <v>5</v>
      </c>
      <c r="AQ13" s="24">
        <f t="shared" ref="AQ13:AQ27" si="13">AQ12+AP13</f>
        <v>5</v>
      </c>
      <c r="AS13" s="73" t="b">
        <f>AND('Match Sheet'!B49="B",'Match Sheet'!C49="TEMP OFF")</f>
        <v>0</v>
      </c>
      <c r="AT13" s="73" t="b">
        <f>AND('Match Sheet'!B49="B",'Match Sheet'!C49="TEMP ON")</f>
        <v>0</v>
      </c>
      <c r="AU13" s="73" t="b">
        <f>AND('Match Sheet'!B49 = "a",'Match Sheet'!C49 = "br-off")</f>
        <v>0</v>
      </c>
      <c r="AV13" s="73" t="b">
        <f>AND('Match Sheet'!B49 = "a",'Match Sheet'!C49 = "br-on")</f>
        <v>0</v>
      </c>
      <c r="AW13" s="73" t="b">
        <f>AND('Match Sheet'!B49="B",'Match Sheet'!C49="C BIN OFF")</f>
        <v>0</v>
      </c>
      <c r="AX13" s="73" t="b">
        <f>AND('Match Sheet'!B49="b",'Match Sheet'!C49="C BIN ON")</f>
        <v>0</v>
      </c>
      <c r="AY13" s="73" t="b">
        <f>AND('Match Sheet'!B49="B",'Match Sheet'!C49="SUB ON")</f>
        <v>0</v>
      </c>
      <c r="AZ13" s="73" t="b">
        <f>AND('Match Sheet'!B49="B",'Match Sheet'!C49="SUB OFF")</f>
        <v>0</v>
      </c>
      <c r="BA13" s="73" t="b">
        <f>AND('Match Sheet'!$B49 = "B",'Match Sheet'!$C49 = "RC")</f>
        <v>0</v>
      </c>
      <c r="BB13" s="73" t="b">
        <f>AND('Match Sheet'!$B49 = "B",'Match Sheet'!$C49 = "YC")</f>
        <v>0</v>
      </c>
      <c r="BC13" s="73" t="b">
        <f>AND('Match Sheet'!$B49 = "B",'Match Sheet'!$C49 = "2nd YC")</f>
        <v>0</v>
      </c>
      <c r="BE13" s="24" t="b">
        <f>AND('Match Sheet'!B49 = "",'Match Sheet'!C49 = "fh-e")</f>
        <v>0</v>
      </c>
      <c r="BF13" s="24" t="str">
        <f t="shared" si="5"/>
        <v/>
      </c>
    </row>
    <row r="14" spans="1:60" s="24" customFormat="1" x14ac:dyDescent="0.2">
      <c r="B14" s="73" t="b">
        <f>AND('Match Sheet'!B50 = "A",'Match Sheet'!C50 = "TRY")</f>
        <v>0</v>
      </c>
      <c r="C14" s="73" t="b">
        <f>AND('Match Sheet'!B50 = "A",'Match Sheet'!C50 = "PEN TRY")</f>
        <v>0</v>
      </c>
      <c r="D14" s="73" t="b">
        <f>AND('Match Sheet'!B50 = "A",'Match Sheet'!C50 = "CON")</f>
        <v>0</v>
      </c>
      <c r="E14" s="73" t="b">
        <f>AND('Match Sheet'!B50 = "A",'Match Sheet'!C50 = "PEN")</f>
        <v>0</v>
      </c>
      <c r="F14" s="73" t="b">
        <f>AND('Match Sheet'!B50 = "A",'Match Sheet'!C50 = "DG")</f>
        <v>0</v>
      </c>
      <c r="G14" s="24">
        <f t="shared" si="6"/>
        <v>0</v>
      </c>
      <c r="H14" s="73">
        <f t="shared" si="7"/>
        <v>0</v>
      </c>
      <c r="I14" s="24">
        <f t="shared" si="8"/>
        <v>0</v>
      </c>
      <c r="J14" s="24">
        <f t="shared" si="9"/>
        <v>0</v>
      </c>
      <c r="K14" s="24">
        <f t="shared" si="9"/>
        <v>0</v>
      </c>
      <c r="L14" s="24">
        <f t="shared" si="10"/>
        <v>0</v>
      </c>
      <c r="M14" s="24">
        <f t="shared" si="11"/>
        <v>0</v>
      </c>
      <c r="P14" s="73" t="b">
        <f>AND('Match Sheet'!B50 = "A",'Match Sheet'!C50 = "TEMP OFF")</f>
        <v>0</v>
      </c>
      <c r="Q14" s="73" t="b">
        <f>AND('Match Sheet'!B50 = "A",'Match Sheet'!C50 = "TEMP ON")</f>
        <v>0</v>
      </c>
      <c r="R14" s="73" t="b">
        <f>AND('Match Sheet'!B50 = "h",'Match Sheet'!C50 = "br-off")</f>
        <v>0</v>
      </c>
      <c r="S14" s="73" t="b">
        <f>AND('Match Sheet'!B50 = "h",'Match Sheet'!C50 = "br-on")</f>
        <v>0</v>
      </c>
      <c r="T14" s="73" t="b">
        <f>AND('Match Sheet'!B50 = "A",'Match Sheet'!C50 = "C BIN OFF")</f>
        <v>0</v>
      </c>
      <c r="U14" s="73" t="b">
        <f>AND('Match Sheet'!B50 = "A",'Match Sheet'!C50 = "C BIN ON")</f>
        <v>0</v>
      </c>
      <c r="V14" s="73" t="b">
        <f>AND('Match Sheet'!B50 = "A",'Match Sheet'!C50 = "SUB ON")</f>
        <v>0</v>
      </c>
      <c r="W14" s="73" t="b">
        <f>AND('Match Sheet'!B50 = "A",'Match Sheet'!C50 = "SUB OFF")</f>
        <v>0</v>
      </c>
      <c r="X14" s="73" t="b">
        <f>AND('Match Sheet'!$B50 = "A",'Match Sheet'!$C50 = "RC")</f>
        <v>0</v>
      </c>
      <c r="Y14" s="73" t="b">
        <f>AND('Match Sheet'!$B50 = "A",'Match Sheet'!$C50 = "YC")</f>
        <v>0</v>
      </c>
      <c r="Z14" s="73" t="b">
        <f>AND('Match Sheet'!$B50 = "A",'Match Sheet'!$C50 = "2nd YC")</f>
        <v>0</v>
      </c>
      <c r="AB14" s="24" t="b">
        <f>AND('Match Sheet'!B50 = "",'Match Sheet'!C50 = "fh-e")</f>
        <v>0</v>
      </c>
      <c r="AC14" s="24" t="str">
        <f t="shared" si="0"/>
        <v/>
      </c>
      <c r="AE14" s="25"/>
      <c r="AF14" s="73" t="b">
        <f>AND('Match Sheet'!B50="B",'Match Sheet'!C50="TRY")</f>
        <v>0</v>
      </c>
      <c r="AG14" s="73" t="b">
        <f>AND('Match Sheet'!B50="B",'Match Sheet'!C50="PEN TRY")</f>
        <v>0</v>
      </c>
      <c r="AH14" s="73" t="b">
        <f>AND('Match Sheet'!B50="B",'Match Sheet'!C50="CON")</f>
        <v>0</v>
      </c>
      <c r="AI14" s="73" t="b">
        <f>AND('Match Sheet'!B50="B",'Match Sheet'!C50="PEN")</f>
        <v>0</v>
      </c>
      <c r="AJ14" s="73" t="b">
        <f>AND('Match Sheet'!B50="B",'Match Sheet'!C50="DG")</f>
        <v>0</v>
      </c>
      <c r="AK14" s="24">
        <f t="shared" si="1"/>
        <v>0</v>
      </c>
      <c r="AL14" s="73">
        <f t="shared" si="12"/>
        <v>0</v>
      </c>
      <c r="AM14" s="24">
        <f t="shared" si="2"/>
        <v>0</v>
      </c>
      <c r="AN14" s="24">
        <f t="shared" si="3"/>
        <v>0</v>
      </c>
      <c r="AO14" s="24">
        <f t="shared" si="3"/>
        <v>0</v>
      </c>
      <c r="AP14" s="24">
        <f t="shared" si="4"/>
        <v>0</v>
      </c>
      <c r="AQ14" s="24">
        <f t="shared" si="13"/>
        <v>5</v>
      </c>
      <c r="AS14" s="73" t="b">
        <f>AND('Match Sheet'!B50="B",'Match Sheet'!C50="TEMP OFF")</f>
        <v>0</v>
      </c>
      <c r="AT14" s="73" t="b">
        <f>AND('Match Sheet'!B50="B",'Match Sheet'!C50="TEMP ON")</f>
        <v>0</v>
      </c>
      <c r="AU14" s="73" t="b">
        <f>AND('Match Sheet'!B50 = "a",'Match Sheet'!C50 = "br-off")</f>
        <v>0</v>
      </c>
      <c r="AV14" s="73" t="b">
        <f>AND('Match Sheet'!B50 = "a",'Match Sheet'!C50 = "br-on")</f>
        <v>0</v>
      </c>
      <c r="AW14" s="73" t="b">
        <f>AND('Match Sheet'!B50="B",'Match Sheet'!C50="C BIN OFF")</f>
        <v>0</v>
      </c>
      <c r="AX14" s="73" t="b">
        <f>AND('Match Sheet'!B50="b",'Match Sheet'!C50="C BIN ON")</f>
        <v>0</v>
      </c>
      <c r="AY14" s="73" t="b">
        <f>AND('Match Sheet'!B50="B",'Match Sheet'!C50="SUB ON")</f>
        <v>0</v>
      </c>
      <c r="AZ14" s="73" t="b">
        <f>AND('Match Sheet'!B50="B",'Match Sheet'!C50="SUB OFF")</f>
        <v>0</v>
      </c>
      <c r="BA14" s="73" t="b">
        <f>AND('Match Sheet'!$B50 = "B",'Match Sheet'!$C50 = "RC")</f>
        <v>0</v>
      </c>
      <c r="BB14" s="73" t="b">
        <f>AND('Match Sheet'!$B50 = "B",'Match Sheet'!$C50 = "YC")</f>
        <v>0</v>
      </c>
      <c r="BC14" s="73" t="b">
        <f>AND('Match Sheet'!$B50 = "B",'Match Sheet'!$C50 = "2nd YC")</f>
        <v>0</v>
      </c>
      <c r="BE14" s="24" t="b">
        <f>AND('Match Sheet'!B50 = "",'Match Sheet'!C50 = "fh-e")</f>
        <v>0</v>
      </c>
      <c r="BF14" s="24" t="str">
        <f t="shared" si="5"/>
        <v/>
      </c>
    </row>
    <row r="15" spans="1:60" s="24" customFormat="1" x14ac:dyDescent="0.2">
      <c r="B15" s="73" t="b">
        <f>AND('Match Sheet'!B51 = "A",'Match Sheet'!C51 = "TRY")</f>
        <v>0</v>
      </c>
      <c r="C15" s="73" t="b">
        <f>AND('Match Sheet'!B51 = "A",'Match Sheet'!C51 = "PEN TRY")</f>
        <v>0</v>
      </c>
      <c r="D15" s="73" t="b">
        <f>AND('Match Sheet'!B51 = "A",'Match Sheet'!C51 = "CON")</f>
        <v>0</v>
      </c>
      <c r="E15" s="73" t="b">
        <f>AND('Match Sheet'!B51 = "A",'Match Sheet'!C51 = "PEN")</f>
        <v>0</v>
      </c>
      <c r="F15" s="73" t="b">
        <f>AND('Match Sheet'!B51 = "A",'Match Sheet'!C51 = "DG")</f>
        <v>0</v>
      </c>
      <c r="G15" s="24">
        <f t="shared" si="6"/>
        <v>0</v>
      </c>
      <c r="H15" s="73">
        <f t="shared" si="7"/>
        <v>0</v>
      </c>
      <c r="I15" s="24">
        <f t="shared" si="8"/>
        <v>0</v>
      </c>
      <c r="J15" s="24">
        <f t="shared" si="9"/>
        <v>0</v>
      </c>
      <c r="K15" s="24">
        <f t="shared" si="9"/>
        <v>0</v>
      </c>
      <c r="L15" s="24">
        <f t="shared" si="10"/>
        <v>0</v>
      </c>
      <c r="M15" s="24">
        <f t="shared" si="11"/>
        <v>0</v>
      </c>
      <c r="P15" s="73" t="b">
        <f>AND('Match Sheet'!B51 = "A",'Match Sheet'!C51 = "TEMP OFF")</f>
        <v>0</v>
      </c>
      <c r="Q15" s="73" t="b">
        <f>AND('Match Sheet'!B51 = "A",'Match Sheet'!C51 = "TEMP ON")</f>
        <v>0</v>
      </c>
      <c r="R15" s="73" t="b">
        <f>AND('Match Sheet'!B51 = "h",'Match Sheet'!C51 = "br-off")</f>
        <v>0</v>
      </c>
      <c r="S15" s="73" t="b">
        <f>AND('Match Sheet'!B51 = "h",'Match Sheet'!C51 = "br-on")</f>
        <v>0</v>
      </c>
      <c r="T15" s="73" t="b">
        <f>AND('Match Sheet'!B51 = "A",'Match Sheet'!C51 = "C BIN OFF")</f>
        <v>0</v>
      </c>
      <c r="U15" s="73" t="b">
        <f>AND('Match Sheet'!B51 = "A",'Match Sheet'!C51 = "C BIN ON")</f>
        <v>0</v>
      </c>
      <c r="V15" s="73" t="b">
        <f>AND('Match Sheet'!B51 = "A",'Match Sheet'!C51 = "SUB ON")</f>
        <v>0</v>
      </c>
      <c r="W15" s="73" t="b">
        <f>AND('Match Sheet'!B51 = "A",'Match Sheet'!C51 = "SUB OFF")</f>
        <v>0</v>
      </c>
      <c r="X15" s="73" t="b">
        <f>AND('Match Sheet'!$B51 = "A",'Match Sheet'!$C51 = "RC")</f>
        <v>0</v>
      </c>
      <c r="Y15" s="73" t="b">
        <f>AND('Match Sheet'!$B51 = "A",'Match Sheet'!$C51 = "YC")</f>
        <v>0</v>
      </c>
      <c r="Z15" s="73" t="b">
        <f>AND('Match Sheet'!$B51 = "A",'Match Sheet'!$C51 = "2nd YC")</f>
        <v>0</v>
      </c>
      <c r="AB15" s="24" t="b">
        <f>AND('Match Sheet'!B51 = "",'Match Sheet'!C51 = "fh-e")</f>
        <v>0</v>
      </c>
      <c r="AC15" s="24" t="str">
        <f t="shared" si="0"/>
        <v/>
      </c>
      <c r="AE15" s="25"/>
      <c r="AF15" s="73" t="b">
        <f>AND('Match Sheet'!B51="B",'Match Sheet'!C51="TRY")</f>
        <v>1</v>
      </c>
      <c r="AG15" s="73" t="b">
        <f>AND('Match Sheet'!B51="B",'Match Sheet'!C51="PEN TRY")</f>
        <v>0</v>
      </c>
      <c r="AH15" s="73" t="b">
        <f>AND('Match Sheet'!B51="B",'Match Sheet'!C51="CON")</f>
        <v>0</v>
      </c>
      <c r="AI15" s="73" t="b">
        <f>AND('Match Sheet'!B51="B",'Match Sheet'!C51="PEN")</f>
        <v>0</v>
      </c>
      <c r="AJ15" s="73" t="b">
        <f>AND('Match Sheet'!B51="B",'Match Sheet'!C51="DG")</f>
        <v>0</v>
      </c>
      <c r="AK15" s="24">
        <f t="shared" si="1"/>
        <v>5</v>
      </c>
      <c r="AL15" s="73">
        <f t="shared" si="12"/>
        <v>0</v>
      </c>
      <c r="AM15" s="24">
        <f t="shared" si="2"/>
        <v>0</v>
      </c>
      <c r="AN15" s="24">
        <f t="shared" si="3"/>
        <v>0</v>
      </c>
      <c r="AO15" s="24">
        <f t="shared" si="3"/>
        <v>0</v>
      </c>
      <c r="AP15" s="24">
        <f t="shared" si="4"/>
        <v>5</v>
      </c>
      <c r="AQ15" s="24">
        <f t="shared" si="13"/>
        <v>10</v>
      </c>
      <c r="AS15" s="73" t="b">
        <f>AND('Match Sheet'!B51="B",'Match Sheet'!C51="TEMP OFF")</f>
        <v>0</v>
      </c>
      <c r="AT15" s="73" t="b">
        <f>AND('Match Sheet'!B51="B",'Match Sheet'!C51="TEMP ON")</f>
        <v>0</v>
      </c>
      <c r="AU15" s="73" t="b">
        <f>AND('Match Sheet'!B51 = "a",'Match Sheet'!C51 = "br-off")</f>
        <v>0</v>
      </c>
      <c r="AV15" s="73" t="b">
        <f>AND('Match Sheet'!B51 = "a",'Match Sheet'!C51 = "br-on")</f>
        <v>0</v>
      </c>
      <c r="AW15" s="73" t="b">
        <f>AND('Match Sheet'!B51="B",'Match Sheet'!C51="C BIN OFF")</f>
        <v>0</v>
      </c>
      <c r="AX15" s="73" t="b">
        <f>AND('Match Sheet'!B51="b",'Match Sheet'!C51="C BIN ON")</f>
        <v>0</v>
      </c>
      <c r="AY15" s="73" t="b">
        <f>AND('Match Sheet'!B51="B",'Match Sheet'!C51="SUB ON")</f>
        <v>0</v>
      </c>
      <c r="AZ15" s="73" t="b">
        <f>AND('Match Sheet'!B51="B",'Match Sheet'!C51="SUB OFF")</f>
        <v>0</v>
      </c>
      <c r="BA15" s="73" t="b">
        <f>AND('Match Sheet'!$B51 = "B",'Match Sheet'!$C51 = "RC")</f>
        <v>0</v>
      </c>
      <c r="BB15" s="73" t="b">
        <f>AND('Match Sheet'!$B51 = "B",'Match Sheet'!$C51 = "YC")</f>
        <v>0</v>
      </c>
      <c r="BC15" s="73" t="b">
        <f>AND('Match Sheet'!$B51 = "B",'Match Sheet'!$C51 = "2nd YC")</f>
        <v>0</v>
      </c>
      <c r="BE15" s="24" t="b">
        <f>AND('Match Sheet'!B51 = "",'Match Sheet'!C51 = "fh-e")</f>
        <v>0</v>
      </c>
      <c r="BF15" s="24" t="str">
        <f t="shared" si="5"/>
        <v/>
      </c>
    </row>
    <row r="16" spans="1:60" s="24" customFormat="1" x14ac:dyDescent="0.2">
      <c r="B16" s="73" t="b">
        <f>AND('Match Sheet'!B52 = "A",'Match Sheet'!C52 = "TRY")</f>
        <v>0</v>
      </c>
      <c r="C16" s="73" t="b">
        <f>AND('Match Sheet'!B52 = "A",'Match Sheet'!C52 = "PEN TRY")</f>
        <v>0</v>
      </c>
      <c r="D16" s="73" t="b">
        <f>AND('Match Sheet'!B52 = "A",'Match Sheet'!C52 = "CON")</f>
        <v>0</v>
      </c>
      <c r="E16" s="73" t="b">
        <f>AND('Match Sheet'!B52 = "A",'Match Sheet'!C52 = "PEN")</f>
        <v>0</v>
      </c>
      <c r="F16" s="73" t="b">
        <f>AND('Match Sheet'!B52 = "A",'Match Sheet'!C52 = "DG")</f>
        <v>0</v>
      </c>
      <c r="G16" s="24">
        <f t="shared" si="6"/>
        <v>0</v>
      </c>
      <c r="H16" s="73">
        <f t="shared" si="7"/>
        <v>0</v>
      </c>
      <c r="I16" s="24">
        <f t="shared" si="8"/>
        <v>0</v>
      </c>
      <c r="J16" s="24">
        <f t="shared" si="9"/>
        <v>0</v>
      </c>
      <c r="K16" s="24">
        <f t="shared" si="9"/>
        <v>0</v>
      </c>
      <c r="L16" s="24">
        <f t="shared" si="10"/>
        <v>0</v>
      </c>
      <c r="M16" s="24">
        <f t="shared" si="11"/>
        <v>0</v>
      </c>
      <c r="P16" s="73" t="b">
        <f>AND('Match Sheet'!B52 = "A",'Match Sheet'!C52 = "TEMP OFF")</f>
        <v>0</v>
      </c>
      <c r="Q16" s="73" t="b">
        <f>AND('Match Sheet'!B52 = "A",'Match Sheet'!C52 = "TEMP ON")</f>
        <v>0</v>
      </c>
      <c r="R16" s="73" t="b">
        <f>AND('Match Sheet'!B52 = "h",'Match Sheet'!C52 = "br-off")</f>
        <v>0</v>
      </c>
      <c r="S16" s="73" t="b">
        <f>AND('Match Sheet'!B52 = "h",'Match Sheet'!C52 = "br-on")</f>
        <v>0</v>
      </c>
      <c r="T16" s="73" t="b">
        <f>AND('Match Sheet'!B52 = "A",'Match Sheet'!C52 = "C BIN OFF")</f>
        <v>0</v>
      </c>
      <c r="U16" s="73" t="b">
        <f>AND('Match Sheet'!B52 = "A",'Match Sheet'!C52 = "C BIN ON")</f>
        <v>0</v>
      </c>
      <c r="V16" s="73" t="b">
        <f>AND('Match Sheet'!B52 = "A",'Match Sheet'!C52 = "SUB ON")</f>
        <v>0</v>
      </c>
      <c r="W16" s="73" t="b">
        <f>AND('Match Sheet'!B52 = "A",'Match Sheet'!C52 = "SUB OFF")</f>
        <v>0</v>
      </c>
      <c r="X16" s="73" t="b">
        <f>AND('Match Sheet'!$B52 = "A",'Match Sheet'!$C52 = "RC")</f>
        <v>0</v>
      </c>
      <c r="Y16" s="73" t="b">
        <f>AND('Match Sheet'!$B52 = "A",'Match Sheet'!$C52 = "YC")</f>
        <v>0</v>
      </c>
      <c r="Z16" s="73" t="b">
        <f>AND('Match Sheet'!$B52 = "A",'Match Sheet'!$C52 = "2nd YC")</f>
        <v>0</v>
      </c>
      <c r="AB16" s="24" t="b">
        <f>AND('Match Sheet'!B52 = "",'Match Sheet'!C52 = "fh-e")</f>
        <v>0</v>
      </c>
      <c r="AC16" s="24" t="str">
        <f t="shared" si="0"/>
        <v/>
      </c>
      <c r="AE16" s="25"/>
      <c r="AF16" s="73" t="b">
        <f>AND('Match Sheet'!B52="B",'Match Sheet'!C52="TRY")</f>
        <v>0</v>
      </c>
      <c r="AG16" s="73" t="b">
        <f>AND('Match Sheet'!B52="B",'Match Sheet'!C52="PEN TRY")</f>
        <v>0</v>
      </c>
      <c r="AH16" s="73" t="b">
        <f>AND('Match Sheet'!B52="B",'Match Sheet'!C52="CON")</f>
        <v>1</v>
      </c>
      <c r="AI16" s="73" t="b">
        <f>AND('Match Sheet'!B52="B",'Match Sheet'!C52="PEN")</f>
        <v>0</v>
      </c>
      <c r="AJ16" s="73" t="b">
        <f>AND('Match Sheet'!B52="B",'Match Sheet'!C52="DG")</f>
        <v>0</v>
      </c>
      <c r="AK16" s="24">
        <f t="shared" si="1"/>
        <v>0</v>
      </c>
      <c r="AL16" s="73">
        <f t="shared" si="12"/>
        <v>0</v>
      </c>
      <c r="AM16" s="24">
        <f t="shared" si="2"/>
        <v>2</v>
      </c>
      <c r="AN16" s="24">
        <f t="shared" si="3"/>
        <v>0</v>
      </c>
      <c r="AO16" s="24">
        <f t="shared" si="3"/>
        <v>0</v>
      </c>
      <c r="AP16" s="24">
        <f t="shared" si="4"/>
        <v>2</v>
      </c>
      <c r="AQ16" s="24">
        <f t="shared" si="13"/>
        <v>12</v>
      </c>
      <c r="AS16" s="73" t="b">
        <f>AND('Match Sheet'!B52="B",'Match Sheet'!C52="TEMP OFF")</f>
        <v>0</v>
      </c>
      <c r="AT16" s="73" t="b">
        <f>AND('Match Sheet'!B52="B",'Match Sheet'!C52="TEMP ON")</f>
        <v>0</v>
      </c>
      <c r="AU16" s="73" t="b">
        <f>AND('Match Sheet'!B52 = "a",'Match Sheet'!C52 = "br-off")</f>
        <v>0</v>
      </c>
      <c r="AV16" s="73" t="b">
        <f>AND('Match Sheet'!B52 = "a",'Match Sheet'!C52 = "br-on")</f>
        <v>0</v>
      </c>
      <c r="AW16" s="73" t="b">
        <f>AND('Match Sheet'!B52="B",'Match Sheet'!C52="C BIN OFF")</f>
        <v>0</v>
      </c>
      <c r="AX16" s="73" t="b">
        <f>AND('Match Sheet'!B52="b",'Match Sheet'!C52="C BIN ON")</f>
        <v>0</v>
      </c>
      <c r="AY16" s="73" t="b">
        <f>AND('Match Sheet'!B52="B",'Match Sheet'!C52="SUB ON")</f>
        <v>0</v>
      </c>
      <c r="AZ16" s="73" t="b">
        <f>AND('Match Sheet'!B52="B",'Match Sheet'!C52="SUB OFF")</f>
        <v>0</v>
      </c>
      <c r="BA16" s="73" t="b">
        <f>AND('Match Sheet'!$B52 = "B",'Match Sheet'!$C52 = "RC")</f>
        <v>0</v>
      </c>
      <c r="BB16" s="73" t="b">
        <f>AND('Match Sheet'!$B52 = "B",'Match Sheet'!$C52 = "YC")</f>
        <v>0</v>
      </c>
      <c r="BC16" s="73" t="b">
        <f>AND('Match Sheet'!$B52 = "B",'Match Sheet'!$C52 = "2nd YC")</f>
        <v>0</v>
      </c>
      <c r="BE16" s="24" t="b">
        <f>AND('Match Sheet'!B52 = "",'Match Sheet'!C52 = "fh-e")</f>
        <v>0</v>
      </c>
      <c r="BF16" s="24" t="str">
        <f t="shared" si="5"/>
        <v/>
      </c>
    </row>
    <row r="17" spans="2:58" s="24" customFormat="1" x14ac:dyDescent="0.2">
      <c r="B17" s="73" t="b">
        <f>AND('Match Sheet'!B53 = "A",'Match Sheet'!C53 = "TRY")</f>
        <v>0</v>
      </c>
      <c r="C17" s="73" t="b">
        <f>AND('Match Sheet'!B53 = "A",'Match Sheet'!C53 = "PEN TRY")</f>
        <v>0</v>
      </c>
      <c r="D17" s="73" t="b">
        <f>AND('Match Sheet'!B53 = "A",'Match Sheet'!C53 = "CON")</f>
        <v>0</v>
      </c>
      <c r="E17" s="73" t="b">
        <f>AND('Match Sheet'!B53 = "A",'Match Sheet'!C53 = "PEN")</f>
        <v>0</v>
      </c>
      <c r="F17" s="73" t="b">
        <f>AND('Match Sheet'!B53 = "A",'Match Sheet'!C53 = "DG")</f>
        <v>0</v>
      </c>
      <c r="G17" s="24">
        <f t="shared" si="6"/>
        <v>0</v>
      </c>
      <c r="H17" s="73">
        <f t="shared" si="7"/>
        <v>0</v>
      </c>
      <c r="I17" s="24">
        <f t="shared" si="8"/>
        <v>0</v>
      </c>
      <c r="J17" s="24">
        <f t="shared" si="9"/>
        <v>0</v>
      </c>
      <c r="K17" s="24">
        <f t="shared" si="9"/>
        <v>0</v>
      </c>
      <c r="L17" s="24">
        <f t="shared" si="10"/>
        <v>0</v>
      </c>
      <c r="M17" s="24">
        <f t="shared" si="11"/>
        <v>0</v>
      </c>
      <c r="P17" s="73" t="b">
        <f>AND('Match Sheet'!B53 = "A",'Match Sheet'!C53 = "TEMP OFF")</f>
        <v>0</v>
      </c>
      <c r="Q17" s="73" t="b">
        <f>AND('Match Sheet'!B53 = "A",'Match Sheet'!C53 = "TEMP ON")</f>
        <v>0</v>
      </c>
      <c r="R17" s="73" t="b">
        <f>AND('Match Sheet'!B53 = "h",'Match Sheet'!C53 = "br-off")</f>
        <v>0</v>
      </c>
      <c r="S17" s="73" t="b">
        <f>AND('Match Sheet'!B53 = "h",'Match Sheet'!C53 = "br-on")</f>
        <v>0</v>
      </c>
      <c r="T17" s="73" t="b">
        <f>AND('Match Sheet'!B53 = "A",'Match Sheet'!C53 = "C BIN OFF")</f>
        <v>0</v>
      </c>
      <c r="U17" s="73" t="b">
        <f>AND('Match Sheet'!B53 = "A",'Match Sheet'!C53 = "C BIN ON")</f>
        <v>0</v>
      </c>
      <c r="V17" s="73" t="b">
        <f>AND('Match Sheet'!B53 = "A",'Match Sheet'!C53 = "SUB ON")</f>
        <v>0</v>
      </c>
      <c r="W17" s="73" t="b">
        <f>AND('Match Sheet'!B53 = "A",'Match Sheet'!C53 = "SUB OFF")</f>
        <v>0</v>
      </c>
      <c r="X17" s="73" t="b">
        <f>AND('Match Sheet'!$B53 = "A",'Match Sheet'!$C53 = "RC")</f>
        <v>0</v>
      </c>
      <c r="Y17" s="73" t="b">
        <f>AND('Match Sheet'!$B53 = "A",'Match Sheet'!$C53 = "YC")</f>
        <v>0</v>
      </c>
      <c r="Z17" s="73" t="b">
        <f>AND('Match Sheet'!$B53 = "A",'Match Sheet'!$C53 = "2nd YC")</f>
        <v>0</v>
      </c>
      <c r="AB17" s="24" t="b">
        <f>AND('Match Sheet'!B53 = "",'Match Sheet'!C53 = "fh-e")</f>
        <v>0</v>
      </c>
      <c r="AC17" s="24" t="str">
        <f t="shared" si="0"/>
        <v/>
      </c>
      <c r="AE17" s="25"/>
      <c r="AF17" s="73" t="b">
        <f>AND('Match Sheet'!B53="B",'Match Sheet'!C53="TRY")</f>
        <v>1</v>
      </c>
      <c r="AG17" s="73" t="b">
        <f>AND('Match Sheet'!B53="B",'Match Sheet'!C53="PEN TRY")</f>
        <v>0</v>
      </c>
      <c r="AH17" s="73" t="b">
        <f>AND('Match Sheet'!B53="B",'Match Sheet'!C53="CON")</f>
        <v>0</v>
      </c>
      <c r="AI17" s="73" t="b">
        <f>AND('Match Sheet'!B53="B",'Match Sheet'!C53="PEN")</f>
        <v>0</v>
      </c>
      <c r="AJ17" s="73" t="b">
        <f>AND('Match Sheet'!B53="B",'Match Sheet'!C53="DG")</f>
        <v>0</v>
      </c>
      <c r="AK17" s="24">
        <f t="shared" si="1"/>
        <v>5</v>
      </c>
      <c r="AL17" s="73">
        <f t="shared" si="12"/>
        <v>0</v>
      </c>
      <c r="AM17" s="24">
        <f t="shared" si="2"/>
        <v>0</v>
      </c>
      <c r="AN17" s="24">
        <f t="shared" si="3"/>
        <v>0</v>
      </c>
      <c r="AO17" s="24">
        <f t="shared" si="3"/>
        <v>0</v>
      </c>
      <c r="AP17" s="24">
        <f t="shared" si="4"/>
        <v>5</v>
      </c>
      <c r="AQ17" s="24">
        <f t="shared" si="13"/>
        <v>17</v>
      </c>
      <c r="AS17" s="73" t="b">
        <f>AND('Match Sheet'!B53="B",'Match Sheet'!C53="TEMP OFF")</f>
        <v>0</v>
      </c>
      <c r="AT17" s="73" t="b">
        <f>AND('Match Sheet'!B53="B",'Match Sheet'!C53="TEMP ON")</f>
        <v>0</v>
      </c>
      <c r="AU17" s="73" t="b">
        <f>AND('Match Sheet'!B53 = "a",'Match Sheet'!C53 = "br-off")</f>
        <v>0</v>
      </c>
      <c r="AV17" s="73" t="b">
        <f>AND('Match Sheet'!B53 = "a",'Match Sheet'!C53 = "br-on")</f>
        <v>0</v>
      </c>
      <c r="AW17" s="73" t="b">
        <f>AND('Match Sheet'!B53="B",'Match Sheet'!C53="C BIN OFF")</f>
        <v>0</v>
      </c>
      <c r="AX17" s="73" t="b">
        <f>AND('Match Sheet'!B53="b",'Match Sheet'!C53="C BIN ON")</f>
        <v>0</v>
      </c>
      <c r="AY17" s="73" t="b">
        <f>AND('Match Sheet'!B53="B",'Match Sheet'!C53="SUB ON")</f>
        <v>0</v>
      </c>
      <c r="AZ17" s="73" t="b">
        <f>AND('Match Sheet'!B53="B",'Match Sheet'!C53="SUB OFF")</f>
        <v>0</v>
      </c>
      <c r="BA17" s="73" t="b">
        <f>AND('Match Sheet'!$B53 = "B",'Match Sheet'!$C53 = "RC")</f>
        <v>0</v>
      </c>
      <c r="BB17" s="73" t="b">
        <f>AND('Match Sheet'!$B53 = "B",'Match Sheet'!$C53 = "YC")</f>
        <v>0</v>
      </c>
      <c r="BC17" s="73" t="b">
        <f>AND('Match Sheet'!$B53 = "B",'Match Sheet'!$C53 = "2nd YC")</f>
        <v>0</v>
      </c>
      <c r="BE17" s="24" t="b">
        <f>AND('Match Sheet'!B53 = "",'Match Sheet'!C53 = "fh-e")</f>
        <v>0</v>
      </c>
      <c r="BF17" s="24" t="str">
        <f t="shared" si="5"/>
        <v/>
      </c>
    </row>
    <row r="18" spans="2:58" s="24" customFormat="1" x14ac:dyDescent="0.2">
      <c r="B18" s="73" t="b">
        <f>AND('Match Sheet'!B54 = "A",'Match Sheet'!C54 = "TRY")</f>
        <v>0</v>
      </c>
      <c r="C18" s="73" t="b">
        <f>AND('Match Sheet'!B54 = "A",'Match Sheet'!C54 = "PEN TRY")</f>
        <v>0</v>
      </c>
      <c r="D18" s="73" t="b">
        <f>AND('Match Sheet'!B54 = "A",'Match Sheet'!C54 = "CON")</f>
        <v>0</v>
      </c>
      <c r="E18" s="73" t="b">
        <f>AND('Match Sheet'!B54 = "A",'Match Sheet'!C54 = "PEN")</f>
        <v>0</v>
      </c>
      <c r="F18" s="73" t="b">
        <f>AND('Match Sheet'!B54 = "A",'Match Sheet'!C54 = "DG")</f>
        <v>0</v>
      </c>
      <c r="G18" s="24">
        <f t="shared" si="6"/>
        <v>0</v>
      </c>
      <c r="H18" s="73">
        <f t="shared" si="7"/>
        <v>0</v>
      </c>
      <c r="I18" s="24">
        <f t="shared" si="8"/>
        <v>0</v>
      </c>
      <c r="J18" s="24">
        <f t="shared" si="9"/>
        <v>0</v>
      </c>
      <c r="K18" s="24">
        <f t="shared" si="9"/>
        <v>0</v>
      </c>
      <c r="L18" s="24">
        <f t="shared" si="10"/>
        <v>0</v>
      </c>
      <c r="M18" s="24">
        <f t="shared" si="11"/>
        <v>0</v>
      </c>
      <c r="P18" s="73" t="b">
        <f>AND('Match Sheet'!B54 = "A",'Match Sheet'!C54 = "TEMP OFF")</f>
        <v>0</v>
      </c>
      <c r="Q18" s="73" t="b">
        <f>AND('Match Sheet'!B54 = "A",'Match Sheet'!C54 = "TEMP ON")</f>
        <v>0</v>
      </c>
      <c r="R18" s="73" t="b">
        <f>AND('Match Sheet'!B54 = "h",'Match Sheet'!C54 = "br-off")</f>
        <v>0</v>
      </c>
      <c r="S18" s="73" t="b">
        <f>AND('Match Sheet'!B54 = "h",'Match Sheet'!C54 = "br-on")</f>
        <v>0</v>
      </c>
      <c r="T18" s="73" t="b">
        <f>AND('Match Sheet'!B54 = "A",'Match Sheet'!C54 = "C BIN OFF")</f>
        <v>0</v>
      </c>
      <c r="U18" s="73" t="b">
        <f>AND('Match Sheet'!B54 = "A",'Match Sheet'!C54 = "C BIN ON")</f>
        <v>0</v>
      </c>
      <c r="V18" s="73" t="b">
        <f>AND('Match Sheet'!B54 = "A",'Match Sheet'!C54 = "SUB ON")</f>
        <v>0</v>
      </c>
      <c r="W18" s="73" t="b">
        <f>AND('Match Sheet'!B54 = "A",'Match Sheet'!C54 = "SUB OFF")</f>
        <v>0</v>
      </c>
      <c r="X18" s="73" t="b">
        <f>AND('Match Sheet'!$B54 = "A",'Match Sheet'!$C54 = "RC")</f>
        <v>0</v>
      </c>
      <c r="Y18" s="73" t="b">
        <f>AND('Match Sheet'!$B54 = "A",'Match Sheet'!$C54 = "YC")</f>
        <v>0</v>
      </c>
      <c r="Z18" s="73" t="b">
        <f>AND('Match Sheet'!$B54 = "A",'Match Sheet'!$C54 = "2nd YC")</f>
        <v>0</v>
      </c>
      <c r="AB18" s="24" t="b">
        <f>AND('Match Sheet'!B54 = "",'Match Sheet'!C54 = "fh-e")</f>
        <v>0</v>
      </c>
      <c r="AC18" s="24" t="str">
        <f t="shared" si="0"/>
        <v/>
      </c>
      <c r="AE18" s="25"/>
      <c r="AF18" s="73" t="b">
        <f>AND('Match Sheet'!B54="B",'Match Sheet'!C54="TRY")</f>
        <v>0</v>
      </c>
      <c r="AG18" s="73" t="b">
        <f>AND('Match Sheet'!B54="B",'Match Sheet'!C54="PEN TRY")</f>
        <v>0</v>
      </c>
      <c r="AH18" s="73" t="b">
        <f>AND('Match Sheet'!B54="B",'Match Sheet'!C54="CON")</f>
        <v>1</v>
      </c>
      <c r="AI18" s="73" t="b">
        <f>AND('Match Sheet'!B54="B",'Match Sheet'!C54="PEN")</f>
        <v>0</v>
      </c>
      <c r="AJ18" s="73" t="b">
        <f>AND('Match Sheet'!B54="B",'Match Sheet'!C54="DG")</f>
        <v>0</v>
      </c>
      <c r="AK18" s="24">
        <f t="shared" si="1"/>
        <v>0</v>
      </c>
      <c r="AL18" s="73">
        <f t="shared" si="12"/>
        <v>0</v>
      </c>
      <c r="AM18" s="24">
        <f t="shared" si="2"/>
        <v>2</v>
      </c>
      <c r="AN18" s="24">
        <f t="shared" si="3"/>
        <v>0</v>
      </c>
      <c r="AO18" s="24">
        <f t="shared" si="3"/>
        <v>0</v>
      </c>
      <c r="AP18" s="24">
        <f t="shared" si="4"/>
        <v>2</v>
      </c>
      <c r="AQ18" s="24">
        <f t="shared" si="13"/>
        <v>19</v>
      </c>
      <c r="AS18" s="73" t="b">
        <f>AND('Match Sheet'!B54="B",'Match Sheet'!C54="TEMP OFF")</f>
        <v>0</v>
      </c>
      <c r="AT18" s="73" t="b">
        <f>AND('Match Sheet'!B54="B",'Match Sheet'!C54="TEMP ON")</f>
        <v>0</v>
      </c>
      <c r="AU18" s="73" t="b">
        <f>AND('Match Sheet'!B54 = "a",'Match Sheet'!C54 = "br-off")</f>
        <v>0</v>
      </c>
      <c r="AV18" s="73" t="b">
        <f>AND('Match Sheet'!B54 = "a",'Match Sheet'!C54 = "br-on")</f>
        <v>0</v>
      </c>
      <c r="AW18" s="73" t="b">
        <f>AND('Match Sheet'!B54="B",'Match Sheet'!C54="C BIN OFF")</f>
        <v>0</v>
      </c>
      <c r="AX18" s="73" t="b">
        <f>AND('Match Sheet'!B54="b",'Match Sheet'!C54="C BIN ON")</f>
        <v>0</v>
      </c>
      <c r="AY18" s="73" t="b">
        <f>AND('Match Sheet'!B54="B",'Match Sheet'!C54="SUB ON")</f>
        <v>0</v>
      </c>
      <c r="AZ18" s="73" t="b">
        <f>AND('Match Sheet'!B54="B",'Match Sheet'!C54="SUB OFF")</f>
        <v>0</v>
      </c>
      <c r="BA18" s="73" t="b">
        <f>AND('Match Sheet'!$B54 = "B",'Match Sheet'!$C54 = "RC")</f>
        <v>0</v>
      </c>
      <c r="BB18" s="73" t="b">
        <f>AND('Match Sheet'!$B54 = "B",'Match Sheet'!$C54 = "YC")</f>
        <v>0</v>
      </c>
      <c r="BC18" s="73" t="b">
        <f>AND('Match Sheet'!$B54 = "B",'Match Sheet'!$C54 = "2nd YC")</f>
        <v>0</v>
      </c>
      <c r="BE18" s="24" t="b">
        <f>AND('Match Sheet'!B54 = "",'Match Sheet'!C54 = "fh-e")</f>
        <v>0</v>
      </c>
      <c r="BF18" s="24" t="str">
        <f t="shared" si="5"/>
        <v/>
      </c>
    </row>
    <row r="19" spans="2:58" s="24" customFormat="1" x14ac:dyDescent="0.2">
      <c r="B19" s="73" t="b">
        <f>AND('Match Sheet'!B55 = "A",'Match Sheet'!C55 = "TRY")</f>
        <v>0</v>
      </c>
      <c r="C19" s="73" t="b">
        <f>AND('Match Sheet'!B55 = "A",'Match Sheet'!C55 = "PEN TRY")</f>
        <v>0</v>
      </c>
      <c r="D19" s="73" t="b">
        <f>AND('Match Sheet'!B55 = "A",'Match Sheet'!C55 = "CON")</f>
        <v>0</v>
      </c>
      <c r="E19" s="73" t="b">
        <f>AND('Match Sheet'!B55 = "A",'Match Sheet'!C55 = "PEN")</f>
        <v>0</v>
      </c>
      <c r="F19" s="73" t="b">
        <f>AND('Match Sheet'!B55 = "A",'Match Sheet'!C55 = "DG")</f>
        <v>0</v>
      </c>
      <c r="G19" s="24">
        <f t="shared" si="6"/>
        <v>0</v>
      </c>
      <c r="H19" s="73">
        <f t="shared" si="7"/>
        <v>0</v>
      </c>
      <c r="I19" s="24">
        <f t="shared" si="8"/>
        <v>0</v>
      </c>
      <c r="J19" s="24">
        <f t="shared" si="9"/>
        <v>0</v>
      </c>
      <c r="K19" s="24">
        <f t="shared" si="9"/>
        <v>0</v>
      </c>
      <c r="L19" s="24">
        <f t="shared" si="10"/>
        <v>0</v>
      </c>
      <c r="M19" s="24">
        <f t="shared" si="11"/>
        <v>0</v>
      </c>
      <c r="P19" s="73" t="b">
        <f>AND('Match Sheet'!B55 = "A",'Match Sheet'!C55 = "TEMP OFF")</f>
        <v>0</v>
      </c>
      <c r="Q19" s="73" t="b">
        <f>AND('Match Sheet'!B55 = "A",'Match Sheet'!C55 = "TEMP ON")</f>
        <v>0</v>
      </c>
      <c r="R19" s="73" t="b">
        <f>AND('Match Sheet'!B55 = "h",'Match Sheet'!C55 = "br-off")</f>
        <v>0</v>
      </c>
      <c r="S19" s="73" t="b">
        <f>AND('Match Sheet'!B55 = "h",'Match Sheet'!C55 = "br-on")</f>
        <v>0</v>
      </c>
      <c r="T19" s="73" t="b">
        <f>AND('Match Sheet'!B55 = "A",'Match Sheet'!C55 = "C BIN OFF")</f>
        <v>0</v>
      </c>
      <c r="U19" s="73" t="b">
        <f>AND('Match Sheet'!B55 = "A",'Match Sheet'!C55 = "C BIN ON")</f>
        <v>0</v>
      </c>
      <c r="V19" s="73" t="b">
        <f>AND('Match Sheet'!B55 = "A",'Match Sheet'!C55 = "SUB ON")</f>
        <v>0</v>
      </c>
      <c r="W19" s="73" t="b">
        <f>AND('Match Sheet'!B55 = "A",'Match Sheet'!C55 = "SUB OFF")</f>
        <v>0</v>
      </c>
      <c r="X19" s="73" t="b">
        <f>AND('Match Sheet'!$B55 = "A",'Match Sheet'!$C55 = "RC")</f>
        <v>0</v>
      </c>
      <c r="Y19" s="73" t="b">
        <f>AND('Match Sheet'!$B55 = "A",'Match Sheet'!$C55 = "YC")</f>
        <v>1</v>
      </c>
      <c r="Z19" s="73" t="b">
        <f>AND('Match Sheet'!$B55 = "A",'Match Sheet'!$C55 = "2nd YC")</f>
        <v>0</v>
      </c>
      <c r="AB19" s="24" t="b">
        <f>AND('Match Sheet'!B55 = "",'Match Sheet'!C55 = "fh-e")</f>
        <v>0</v>
      </c>
      <c r="AC19" s="24" t="str">
        <f t="shared" si="0"/>
        <v/>
      </c>
      <c r="AE19" s="25"/>
      <c r="AF19" s="73" t="b">
        <f>AND('Match Sheet'!B55="B",'Match Sheet'!C55="TRY")</f>
        <v>0</v>
      </c>
      <c r="AG19" s="73" t="b">
        <f>AND('Match Sheet'!B55="B",'Match Sheet'!C55="PEN TRY")</f>
        <v>0</v>
      </c>
      <c r="AH19" s="73" t="b">
        <f>AND('Match Sheet'!B55="B",'Match Sheet'!C55="CON")</f>
        <v>0</v>
      </c>
      <c r="AI19" s="73" t="b">
        <f>AND('Match Sheet'!B55="B",'Match Sheet'!C55="PEN")</f>
        <v>0</v>
      </c>
      <c r="AJ19" s="73" t="b">
        <f>AND('Match Sheet'!B55="B",'Match Sheet'!C55="DG")</f>
        <v>0</v>
      </c>
      <c r="AK19" s="24">
        <f t="shared" si="1"/>
        <v>0</v>
      </c>
      <c r="AL19" s="73">
        <f t="shared" si="12"/>
        <v>0</v>
      </c>
      <c r="AM19" s="24">
        <f t="shared" si="2"/>
        <v>0</v>
      </c>
      <c r="AN19" s="24">
        <f t="shared" si="3"/>
        <v>0</v>
      </c>
      <c r="AO19" s="24">
        <f t="shared" si="3"/>
        <v>0</v>
      </c>
      <c r="AP19" s="24">
        <f t="shared" si="4"/>
        <v>0</v>
      </c>
      <c r="AQ19" s="24">
        <f t="shared" si="13"/>
        <v>19</v>
      </c>
      <c r="AS19" s="73" t="b">
        <f>AND('Match Sheet'!B55="B",'Match Sheet'!C55="TEMP OFF")</f>
        <v>0</v>
      </c>
      <c r="AT19" s="73" t="b">
        <f>AND('Match Sheet'!B55="B",'Match Sheet'!C55="TEMP ON")</f>
        <v>0</v>
      </c>
      <c r="AU19" s="73" t="b">
        <f>AND('Match Sheet'!B55 = "a",'Match Sheet'!C55 = "br-off")</f>
        <v>0</v>
      </c>
      <c r="AV19" s="73" t="b">
        <f>AND('Match Sheet'!B55 = "a",'Match Sheet'!C55 = "br-on")</f>
        <v>0</v>
      </c>
      <c r="AW19" s="73" t="b">
        <f>AND('Match Sheet'!B55="B",'Match Sheet'!C55="C BIN OFF")</f>
        <v>0</v>
      </c>
      <c r="AX19" s="73" t="b">
        <f>AND('Match Sheet'!B55="b",'Match Sheet'!C55="C BIN ON")</f>
        <v>0</v>
      </c>
      <c r="AY19" s="73" t="b">
        <f>AND('Match Sheet'!B55="B",'Match Sheet'!C55="SUB ON")</f>
        <v>0</v>
      </c>
      <c r="AZ19" s="73" t="b">
        <f>AND('Match Sheet'!B55="B",'Match Sheet'!C55="SUB OFF")</f>
        <v>0</v>
      </c>
      <c r="BA19" s="73" t="b">
        <f>AND('Match Sheet'!$B55 = "B",'Match Sheet'!$C55 = "RC")</f>
        <v>0</v>
      </c>
      <c r="BB19" s="73" t="b">
        <f>AND('Match Sheet'!$B55 = "B",'Match Sheet'!$C55 = "YC")</f>
        <v>0</v>
      </c>
      <c r="BC19" s="73" t="b">
        <f>AND('Match Sheet'!$B55 = "B",'Match Sheet'!$C55 = "2nd YC")</f>
        <v>0</v>
      </c>
      <c r="BE19" s="24" t="b">
        <f>AND('Match Sheet'!B55 = "",'Match Sheet'!C55 = "fh-e")</f>
        <v>0</v>
      </c>
      <c r="BF19" s="24" t="str">
        <f t="shared" si="5"/>
        <v/>
      </c>
    </row>
    <row r="20" spans="2:58" s="24" customFormat="1" x14ac:dyDescent="0.2">
      <c r="B20" s="73" t="b">
        <f>AND('Match Sheet'!B56 = "A",'Match Sheet'!C56 = "TRY")</f>
        <v>0</v>
      </c>
      <c r="C20" s="73" t="b">
        <f>AND('Match Sheet'!B56 = "A",'Match Sheet'!C56 = "PEN TRY")</f>
        <v>0</v>
      </c>
      <c r="D20" s="73" t="b">
        <f>AND('Match Sheet'!B56 = "A",'Match Sheet'!C56 = "CON")</f>
        <v>0</v>
      </c>
      <c r="E20" s="73" t="b">
        <f>AND('Match Sheet'!B56 = "A",'Match Sheet'!C56 = "PEN")</f>
        <v>0</v>
      </c>
      <c r="F20" s="73" t="b">
        <f>AND('Match Sheet'!B56 = "A",'Match Sheet'!C56 = "DG")</f>
        <v>0</v>
      </c>
      <c r="G20" s="24">
        <f t="shared" si="6"/>
        <v>0</v>
      </c>
      <c r="H20" s="73">
        <f t="shared" si="7"/>
        <v>0</v>
      </c>
      <c r="I20" s="24">
        <f t="shared" si="8"/>
        <v>0</v>
      </c>
      <c r="J20" s="24">
        <f t="shared" si="9"/>
        <v>0</v>
      </c>
      <c r="K20" s="24">
        <f t="shared" si="9"/>
        <v>0</v>
      </c>
      <c r="L20" s="24">
        <f t="shared" si="10"/>
        <v>0</v>
      </c>
      <c r="M20" s="24">
        <f t="shared" si="11"/>
        <v>0</v>
      </c>
      <c r="P20" s="73" t="b">
        <f>AND('Match Sheet'!B56 = "A",'Match Sheet'!C56 = "TEMP OFF")</f>
        <v>0</v>
      </c>
      <c r="Q20" s="73" t="b">
        <f>AND('Match Sheet'!B56 = "A",'Match Sheet'!C56 = "TEMP ON")</f>
        <v>0</v>
      </c>
      <c r="R20" s="73" t="b">
        <f>AND('Match Sheet'!B56 = "h",'Match Sheet'!C56 = "br-off")</f>
        <v>0</v>
      </c>
      <c r="S20" s="73" t="b">
        <f>AND('Match Sheet'!B56 = "h",'Match Sheet'!C56 = "br-on")</f>
        <v>0</v>
      </c>
      <c r="T20" s="73" t="b">
        <f>AND('Match Sheet'!B56 = "A",'Match Sheet'!C56 = "C BIN OFF")</f>
        <v>0</v>
      </c>
      <c r="U20" s="73" t="b">
        <f>AND('Match Sheet'!B56 = "A",'Match Sheet'!C56 = "C BIN ON")</f>
        <v>0</v>
      </c>
      <c r="V20" s="73" t="b">
        <f>AND('Match Sheet'!B56 = "A",'Match Sheet'!C56 = "SUB ON")</f>
        <v>0</v>
      </c>
      <c r="W20" s="73" t="b">
        <f>AND('Match Sheet'!B56 = "A",'Match Sheet'!C56 = "SUB OFF")</f>
        <v>0</v>
      </c>
      <c r="X20" s="73" t="b">
        <f>AND('Match Sheet'!$B56 = "A",'Match Sheet'!$C56 = "RC")</f>
        <v>0</v>
      </c>
      <c r="Y20" s="73" t="b">
        <f>AND('Match Sheet'!$B56 = "A",'Match Sheet'!$C56 = "YC")</f>
        <v>0</v>
      </c>
      <c r="Z20" s="73" t="b">
        <f>AND('Match Sheet'!$B56 = "A",'Match Sheet'!$C56 = "2nd YC")</f>
        <v>0</v>
      </c>
      <c r="AB20" s="24" t="b">
        <f>AND('Match Sheet'!B56 = "",'Match Sheet'!C56 = "fh-e")</f>
        <v>0</v>
      </c>
      <c r="AC20" s="24" t="str">
        <f t="shared" si="0"/>
        <v/>
      </c>
      <c r="AE20" s="25"/>
      <c r="AF20" s="73" t="b">
        <f>AND('Match Sheet'!B56="B",'Match Sheet'!C56="TRY")</f>
        <v>1</v>
      </c>
      <c r="AG20" s="73" t="b">
        <f>AND('Match Sheet'!B56="B",'Match Sheet'!C56="PEN TRY")</f>
        <v>0</v>
      </c>
      <c r="AH20" s="73" t="b">
        <f>AND('Match Sheet'!B56="B",'Match Sheet'!C56="CON")</f>
        <v>0</v>
      </c>
      <c r="AI20" s="73" t="b">
        <f>AND('Match Sheet'!B56="B",'Match Sheet'!C56="PEN")</f>
        <v>0</v>
      </c>
      <c r="AJ20" s="73" t="b">
        <f>AND('Match Sheet'!B56="B",'Match Sheet'!C56="DG")</f>
        <v>0</v>
      </c>
      <c r="AK20" s="24">
        <f t="shared" si="1"/>
        <v>5</v>
      </c>
      <c r="AL20" s="73">
        <f t="shared" si="12"/>
        <v>0</v>
      </c>
      <c r="AM20" s="24">
        <f t="shared" si="2"/>
        <v>0</v>
      </c>
      <c r="AN20" s="24">
        <f t="shared" si="3"/>
        <v>0</v>
      </c>
      <c r="AO20" s="24">
        <f t="shared" si="3"/>
        <v>0</v>
      </c>
      <c r="AP20" s="24">
        <f t="shared" si="4"/>
        <v>5</v>
      </c>
      <c r="AQ20" s="24">
        <f t="shared" si="13"/>
        <v>24</v>
      </c>
      <c r="AS20" s="73" t="b">
        <f>AND('Match Sheet'!B56="B",'Match Sheet'!C56="TEMP OFF")</f>
        <v>0</v>
      </c>
      <c r="AT20" s="73" t="b">
        <f>AND('Match Sheet'!B56="B",'Match Sheet'!C56="TEMP ON")</f>
        <v>0</v>
      </c>
      <c r="AU20" s="73" t="b">
        <f>AND('Match Sheet'!B56 = "a",'Match Sheet'!C56 = "br-off")</f>
        <v>0</v>
      </c>
      <c r="AV20" s="73" t="b">
        <f>AND('Match Sheet'!B56 = "a",'Match Sheet'!C56 = "br-on")</f>
        <v>0</v>
      </c>
      <c r="AW20" s="73" t="b">
        <f>AND('Match Sheet'!B56="B",'Match Sheet'!C56="C BIN OFF")</f>
        <v>0</v>
      </c>
      <c r="AX20" s="73" t="b">
        <f>AND('Match Sheet'!B56="b",'Match Sheet'!C56="C BIN ON")</f>
        <v>0</v>
      </c>
      <c r="AY20" s="73" t="b">
        <f>AND('Match Sheet'!B56="B",'Match Sheet'!C56="SUB ON")</f>
        <v>0</v>
      </c>
      <c r="AZ20" s="73" t="b">
        <f>AND('Match Sheet'!B56="B",'Match Sheet'!C56="SUB OFF")</f>
        <v>0</v>
      </c>
      <c r="BA20" s="73" t="b">
        <f>AND('Match Sheet'!$B56 = "B",'Match Sheet'!$C56 = "RC")</f>
        <v>0</v>
      </c>
      <c r="BB20" s="73" t="b">
        <f>AND('Match Sheet'!$B56 = "B",'Match Sheet'!$C56 = "YC")</f>
        <v>0</v>
      </c>
      <c r="BC20" s="73" t="b">
        <f>AND('Match Sheet'!$B56 = "B",'Match Sheet'!$C56 = "2nd YC")</f>
        <v>0</v>
      </c>
      <c r="BE20" s="24" t="b">
        <f>AND('Match Sheet'!B56 = "",'Match Sheet'!C56 = "fh-e")</f>
        <v>0</v>
      </c>
      <c r="BF20" s="24" t="str">
        <f t="shared" si="5"/>
        <v/>
      </c>
    </row>
    <row r="21" spans="2:58" s="24" customFormat="1" x14ac:dyDescent="0.2">
      <c r="B21" s="73" t="b">
        <f>AND('Match Sheet'!B57 = "A",'Match Sheet'!C57 = "TRY")</f>
        <v>0</v>
      </c>
      <c r="C21" s="73" t="b">
        <f>AND('Match Sheet'!B57 = "A",'Match Sheet'!C57 = "PEN TRY")</f>
        <v>0</v>
      </c>
      <c r="D21" s="73" t="b">
        <f>AND('Match Sheet'!B57 = "A",'Match Sheet'!C57 = "CON")</f>
        <v>0</v>
      </c>
      <c r="E21" s="73" t="b">
        <f>AND('Match Sheet'!B57 = "A",'Match Sheet'!C57 = "PEN")</f>
        <v>0</v>
      </c>
      <c r="F21" s="73" t="b">
        <f>AND('Match Sheet'!B57 = "A",'Match Sheet'!C57 = "DG")</f>
        <v>0</v>
      </c>
      <c r="G21" s="24">
        <f t="shared" si="6"/>
        <v>0</v>
      </c>
      <c r="H21" s="73">
        <f t="shared" si="7"/>
        <v>0</v>
      </c>
      <c r="I21" s="24">
        <f t="shared" si="8"/>
        <v>0</v>
      </c>
      <c r="J21" s="24">
        <f t="shared" si="9"/>
        <v>0</v>
      </c>
      <c r="K21" s="24">
        <f t="shared" si="9"/>
        <v>0</v>
      </c>
      <c r="L21" s="24">
        <f t="shared" si="10"/>
        <v>0</v>
      </c>
      <c r="M21" s="24">
        <f t="shared" si="11"/>
        <v>0</v>
      </c>
      <c r="P21" s="73" t="b">
        <f>AND('Match Sheet'!B57 = "A",'Match Sheet'!C57 = "TEMP OFF")</f>
        <v>0</v>
      </c>
      <c r="Q21" s="73" t="b">
        <f>AND('Match Sheet'!B57 = "A",'Match Sheet'!C57 = "TEMP ON")</f>
        <v>0</v>
      </c>
      <c r="R21" s="73" t="b">
        <f>AND('Match Sheet'!B57 = "h",'Match Sheet'!C57 = "br-off")</f>
        <v>0</v>
      </c>
      <c r="S21" s="73" t="b">
        <f>AND('Match Sheet'!B57 = "h",'Match Sheet'!C57 = "br-on")</f>
        <v>0</v>
      </c>
      <c r="T21" s="73" t="b">
        <f>AND('Match Sheet'!B57 = "A",'Match Sheet'!C57 = "C BIN OFF")</f>
        <v>0</v>
      </c>
      <c r="U21" s="73" t="b">
        <f>AND('Match Sheet'!B57 = "A",'Match Sheet'!C57 = "C BIN ON")</f>
        <v>0</v>
      </c>
      <c r="V21" s="73" t="b">
        <f>AND('Match Sheet'!B57 = "A",'Match Sheet'!C57 = "SUB ON")</f>
        <v>0</v>
      </c>
      <c r="W21" s="73" t="b">
        <f>AND('Match Sheet'!B57 = "A",'Match Sheet'!C57 = "SUB OFF")</f>
        <v>0</v>
      </c>
      <c r="X21" s="73" t="b">
        <f>AND('Match Sheet'!$B57 = "A",'Match Sheet'!$C57 = "RC")</f>
        <v>0</v>
      </c>
      <c r="Y21" s="73" t="b">
        <f>AND('Match Sheet'!$B57 = "A",'Match Sheet'!$C57 = "YC")</f>
        <v>0</v>
      </c>
      <c r="Z21" s="73" t="b">
        <f>AND('Match Sheet'!$B57 = "A",'Match Sheet'!$C57 = "2nd YC")</f>
        <v>0</v>
      </c>
      <c r="AB21" s="24" t="b">
        <f>AND('Match Sheet'!B57 = "",'Match Sheet'!C57 = "fh-e")</f>
        <v>0</v>
      </c>
      <c r="AC21" s="24" t="str">
        <f t="shared" si="0"/>
        <v/>
      </c>
      <c r="AE21" s="25"/>
      <c r="AF21" s="73" t="b">
        <f>AND('Match Sheet'!B57="B",'Match Sheet'!C57="TRY")</f>
        <v>0</v>
      </c>
      <c r="AG21" s="73" t="b">
        <f>AND('Match Sheet'!B57="B",'Match Sheet'!C57="PEN TRY")</f>
        <v>0</v>
      </c>
      <c r="AH21" s="73" t="b">
        <f>AND('Match Sheet'!B57="B",'Match Sheet'!C57="CON")</f>
        <v>1</v>
      </c>
      <c r="AI21" s="73" t="b">
        <f>AND('Match Sheet'!B57="B",'Match Sheet'!C57="PEN")</f>
        <v>0</v>
      </c>
      <c r="AJ21" s="73" t="b">
        <f>AND('Match Sheet'!B57="B",'Match Sheet'!C57="DG")</f>
        <v>0</v>
      </c>
      <c r="AK21" s="24">
        <f t="shared" si="1"/>
        <v>0</v>
      </c>
      <c r="AL21" s="73">
        <f t="shared" si="12"/>
        <v>0</v>
      </c>
      <c r="AM21" s="24">
        <f t="shared" si="2"/>
        <v>2</v>
      </c>
      <c r="AN21" s="24">
        <f t="shared" si="3"/>
        <v>0</v>
      </c>
      <c r="AO21" s="24">
        <f t="shared" si="3"/>
        <v>0</v>
      </c>
      <c r="AP21" s="24">
        <f t="shared" si="4"/>
        <v>2</v>
      </c>
      <c r="AQ21" s="24">
        <f t="shared" si="13"/>
        <v>26</v>
      </c>
      <c r="AS21" s="73" t="b">
        <f>AND('Match Sheet'!B57="B",'Match Sheet'!C57="TEMP OFF")</f>
        <v>0</v>
      </c>
      <c r="AT21" s="73" t="b">
        <f>AND('Match Sheet'!B57="B",'Match Sheet'!C57="TEMP ON")</f>
        <v>0</v>
      </c>
      <c r="AU21" s="73" t="b">
        <f>AND('Match Sheet'!B57 = "a",'Match Sheet'!C57 = "br-off")</f>
        <v>0</v>
      </c>
      <c r="AV21" s="73" t="b">
        <f>AND('Match Sheet'!B57 = "a",'Match Sheet'!C57 = "br-on")</f>
        <v>0</v>
      </c>
      <c r="AW21" s="73" t="b">
        <f>AND('Match Sheet'!B57="B",'Match Sheet'!C57="C BIN OFF")</f>
        <v>0</v>
      </c>
      <c r="AX21" s="73" t="b">
        <f>AND('Match Sheet'!B57="b",'Match Sheet'!C57="C BIN ON")</f>
        <v>0</v>
      </c>
      <c r="AY21" s="73" t="b">
        <f>AND('Match Sheet'!B57="B",'Match Sheet'!C57="SUB ON")</f>
        <v>0</v>
      </c>
      <c r="AZ21" s="73" t="b">
        <f>AND('Match Sheet'!B57="B",'Match Sheet'!C57="SUB OFF")</f>
        <v>0</v>
      </c>
      <c r="BA21" s="73" t="b">
        <f>AND('Match Sheet'!$B57 = "B",'Match Sheet'!$C57 = "RC")</f>
        <v>0</v>
      </c>
      <c r="BB21" s="73" t="b">
        <f>AND('Match Sheet'!$B57 = "B",'Match Sheet'!$C57 = "YC")</f>
        <v>0</v>
      </c>
      <c r="BC21" s="73" t="b">
        <f>AND('Match Sheet'!$B57 = "B",'Match Sheet'!$C57 = "2nd YC")</f>
        <v>0</v>
      </c>
      <c r="BE21" s="24" t="b">
        <f>AND('Match Sheet'!B57 = "",'Match Sheet'!C57 = "fh-e")</f>
        <v>0</v>
      </c>
      <c r="BF21" s="24" t="str">
        <f t="shared" si="5"/>
        <v/>
      </c>
    </row>
    <row r="22" spans="2:58" s="24" customFormat="1" x14ac:dyDescent="0.2">
      <c r="B22" s="73" t="b">
        <f>AND('Match Sheet'!B58 = "A",'Match Sheet'!C58 = "TRY")</f>
        <v>0</v>
      </c>
      <c r="C22" s="73" t="b">
        <f>AND('Match Sheet'!B58 = "A",'Match Sheet'!C58 = "PEN TRY")</f>
        <v>0</v>
      </c>
      <c r="D22" s="73" t="b">
        <f>AND('Match Sheet'!B58 = "A",'Match Sheet'!C58 = "CON")</f>
        <v>0</v>
      </c>
      <c r="E22" s="73" t="b">
        <f>AND('Match Sheet'!B58 = "A",'Match Sheet'!C58 = "PEN")</f>
        <v>0</v>
      </c>
      <c r="F22" s="73" t="b">
        <f>AND('Match Sheet'!B58 = "A",'Match Sheet'!C58 = "DG")</f>
        <v>0</v>
      </c>
      <c r="G22" s="24">
        <f t="shared" si="6"/>
        <v>0</v>
      </c>
      <c r="H22" s="73">
        <f t="shared" si="7"/>
        <v>0</v>
      </c>
      <c r="I22" s="24">
        <f t="shared" si="8"/>
        <v>0</v>
      </c>
      <c r="J22" s="24">
        <f t="shared" si="9"/>
        <v>0</v>
      </c>
      <c r="K22" s="24">
        <f t="shared" si="9"/>
        <v>0</v>
      </c>
      <c r="L22" s="24">
        <f t="shared" si="10"/>
        <v>0</v>
      </c>
      <c r="M22" s="24">
        <f t="shared" si="11"/>
        <v>0</v>
      </c>
      <c r="P22" s="73" t="b">
        <f>AND('Match Sheet'!B58 = "A",'Match Sheet'!C58 = "TEMP OFF")</f>
        <v>0</v>
      </c>
      <c r="Q22" s="73" t="b">
        <f>AND('Match Sheet'!B58 = "A",'Match Sheet'!C58 = "TEMP ON")</f>
        <v>0</v>
      </c>
      <c r="R22" s="73" t="b">
        <f>AND('Match Sheet'!B58 = "h",'Match Sheet'!C58 = "br-off")</f>
        <v>0</v>
      </c>
      <c r="S22" s="73" t="b">
        <f>AND('Match Sheet'!B58 = "h",'Match Sheet'!C58 = "br-on")</f>
        <v>0</v>
      </c>
      <c r="T22" s="73" t="b">
        <f>AND('Match Sheet'!B58 = "A",'Match Sheet'!C58 = "C BIN OFF")</f>
        <v>0</v>
      </c>
      <c r="U22" s="73" t="b">
        <f>AND('Match Sheet'!B58 = "A",'Match Sheet'!C58 = "C BIN ON")</f>
        <v>0</v>
      </c>
      <c r="V22" s="73" t="b">
        <f>AND('Match Sheet'!B58 = "A",'Match Sheet'!C58 = "SUB ON")</f>
        <v>0</v>
      </c>
      <c r="W22" s="73" t="b">
        <f>AND('Match Sheet'!B58 = "A",'Match Sheet'!C58 = "SUB OFF")</f>
        <v>0</v>
      </c>
      <c r="X22" s="73" t="b">
        <f>AND('Match Sheet'!$B58 = "A",'Match Sheet'!$C58 = "RC")</f>
        <v>0</v>
      </c>
      <c r="Y22" s="73" t="b">
        <f>AND('Match Sheet'!$B58 = "A",'Match Sheet'!$C58 = "YC")</f>
        <v>0</v>
      </c>
      <c r="Z22" s="73" t="b">
        <f>AND('Match Sheet'!$B58 = "A",'Match Sheet'!$C58 = "2nd YC")</f>
        <v>0</v>
      </c>
      <c r="AB22" s="24" t="b">
        <f>AND('Match Sheet'!B58 = "",'Match Sheet'!C58 = "fh-e")</f>
        <v>0</v>
      </c>
      <c r="AC22" s="24" t="str">
        <f t="shared" si="0"/>
        <v/>
      </c>
      <c r="AE22" s="25"/>
      <c r="AF22" s="73" t="b">
        <f>AND('Match Sheet'!B58="B",'Match Sheet'!C58="TRY")</f>
        <v>1</v>
      </c>
      <c r="AG22" s="73" t="b">
        <f>AND('Match Sheet'!B58="B",'Match Sheet'!C58="PEN TRY")</f>
        <v>0</v>
      </c>
      <c r="AH22" s="73" t="b">
        <f>AND('Match Sheet'!B58="B",'Match Sheet'!C58="CON")</f>
        <v>0</v>
      </c>
      <c r="AI22" s="73" t="b">
        <f>AND('Match Sheet'!B58="B",'Match Sheet'!C58="PEN")</f>
        <v>0</v>
      </c>
      <c r="AJ22" s="73" t="b">
        <f>AND('Match Sheet'!B58="B",'Match Sheet'!C58="DG")</f>
        <v>0</v>
      </c>
      <c r="AK22" s="24">
        <f t="shared" si="1"/>
        <v>5</v>
      </c>
      <c r="AL22" s="73">
        <f t="shared" si="12"/>
        <v>0</v>
      </c>
      <c r="AM22" s="24">
        <f t="shared" si="2"/>
        <v>0</v>
      </c>
      <c r="AN22" s="24">
        <f t="shared" si="3"/>
        <v>0</v>
      </c>
      <c r="AO22" s="24">
        <f t="shared" si="3"/>
        <v>0</v>
      </c>
      <c r="AP22" s="24">
        <f t="shared" si="4"/>
        <v>5</v>
      </c>
      <c r="AQ22" s="24">
        <f t="shared" si="13"/>
        <v>31</v>
      </c>
      <c r="AS22" s="73" t="b">
        <f>AND('Match Sheet'!B58="B",'Match Sheet'!C58="TEMP OFF")</f>
        <v>0</v>
      </c>
      <c r="AT22" s="73" t="b">
        <f>AND('Match Sheet'!B58="B",'Match Sheet'!C58="TEMP ON")</f>
        <v>0</v>
      </c>
      <c r="AU22" s="73" t="b">
        <f>AND('Match Sheet'!B58 = "a",'Match Sheet'!C58 = "br-off")</f>
        <v>0</v>
      </c>
      <c r="AV22" s="73" t="b">
        <f>AND('Match Sheet'!B58 = "a",'Match Sheet'!C58 = "br-on")</f>
        <v>0</v>
      </c>
      <c r="AW22" s="73" t="b">
        <f>AND('Match Sheet'!B58="B",'Match Sheet'!C58="C BIN OFF")</f>
        <v>0</v>
      </c>
      <c r="AX22" s="73" t="b">
        <f>AND('Match Sheet'!B58="b",'Match Sheet'!C58="C BIN ON")</f>
        <v>0</v>
      </c>
      <c r="AY22" s="73" t="b">
        <f>AND('Match Sheet'!B58="B",'Match Sheet'!C58="SUB ON")</f>
        <v>0</v>
      </c>
      <c r="AZ22" s="73" t="b">
        <f>AND('Match Sheet'!B58="B",'Match Sheet'!C58="SUB OFF")</f>
        <v>0</v>
      </c>
      <c r="BA22" s="73" t="b">
        <f>AND('Match Sheet'!$B58 = "B",'Match Sheet'!$C58 = "RC")</f>
        <v>0</v>
      </c>
      <c r="BB22" s="73" t="b">
        <f>AND('Match Sheet'!$B58 = "B",'Match Sheet'!$C58 = "YC")</f>
        <v>0</v>
      </c>
      <c r="BC22" s="73" t="b">
        <f>AND('Match Sheet'!$B58 = "B",'Match Sheet'!$C58 = "2nd YC")</f>
        <v>0</v>
      </c>
      <c r="BE22" s="24" t="b">
        <f>AND('Match Sheet'!B58 = "",'Match Sheet'!C58 = "fh-e")</f>
        <v>0</v>
      </c>
      <c r="BF22" s="24" t="str">
        <f t="shared" si="5"/>
        <v/>
      </c>
    </row>
    <row r="23" spans="2:58" s="24" customFormat="1" x14ac:dyDescent="0.2">
      <c r="B23" s="73" t="b">
        <f>AND('Match Sheet'!B59 = "A",'Match Sheet'!C59 = "TRY")</f>
        <v>0</v>
      </c>
      <c r="C23" s="73" t="b">
        <f>AND('Match Sheet'!B59 = "A",'Match Sheet'!C59 = "PEN TRY")</f>
        <v>0</v>
      </c>
      <c r="D23" s="73" t="b">
        <f>AND('Match Sheet'!B59 = "A",'Match Sheet'!C59 = "CON")</f>
        <v>0</v>
      </c>
      <c r="E23" s="73" t="b">
        <f>AND('Match Sheet'!B59 = "A",'Match Sheet'!C59 = "PEN")</f>
        <v>0</v>
      </c>
      <c r="F23" s="73" t="b">
        <f>AND('Match Sheet'!B59 = "A",'Match Sheet'!C59 = "DG")</f>
        <v>0</v>
      </c>
      <c r="G23" s="24">
        <f t="shared" si="6"/>
        <v>0</v>
      </c>
      <c r="H23" s="73">
        <f t="shared" si="7"/>
        <v>0</v>
      </c>
      <c r="I23" s="24">
        <f t="shared" si="8"/>
        <v>0</v>
      </c>
      <c r="J23" s="24">
        <f t="shared" si="9"/>
        <v>0</v>
      </c>
      <c r="K23" s="24">
        <f t="shared" si="9"/>
        <v>0</v>
      </c>
      <c r="L23" s="24">
        <f t="shared" si="10"/>
        <v>0</v>
      </c>
      <c r="M23" s="24">
        <f t="shared" si="11"/>
        <v>0</v>
      </c>
      <c r="P23" s="73" t="b">
        <f>AND('Match Sheet'!B59 = "A",'Match Sheet'!C59 = "TEMP OFF")</f>
        <v>0</v>
      </c>
      <c r="Q23" s="73" t="b">
        <f>AND('Match Sheet'!B59 = "A",'Match Sheet'!C59 = "TEMP ON")</f>
        <v>0</v>
      </c>
      <c r="R23" s="73" t="b">
        <f>AND('Match Sheet'!B59 = "h",'Match Sheet'!C59 = "br-off")</f>
        <v>0</v>
      </c>
      <c r="S23" s="73" t="b">
        <f>AND('Match Sheet'!B59 = "h",'Match Sheet'!C59 = "br-on")</f>
        <v>0</v>
      </c>
      <c r="T23" s="73" t="b">
        <f>AND('Match Sheet'!B59 = "A",'Match Sheet'!C59 = "C BIN OFF")</f>
        <v>0</v>
      </c>
      <c r="U23" s="73" t="b">
        <f>AND('Match Sheet'!B59 = "A",'Match Sheet'!C59 = "C BIN ON")</f>
        <v>0</v>
      </c>
      <c r="V23" s="73" t="b">
        <f>AND('Match Sheet'!B59 = "A",'Match Sheet'!C59 = "SUB ON")</f>
        <v>0</v>
      </c>
      <c r="W23" s="73" t="b">
        <f>AND('Match Sheet'!B59 = "A",'Match Sheet'!C59 = "SUB OFF")</f>
        <v>0</v>
      </c>
      <c r="X23" s="73" t="b">
        <f>AND('Match Sheet'!$B59 = "A",'Match Sheet'!$C59 = "RC")</f>
        <v>0</v>
      </c>
      <c r="Y23" s="73" t="b">
        <f>AND('Match Sheet'!$B59 = "A",'Match Sheet'!$C59 = "YC")</f>
        <v>0</v>
      </c>
      <c r="Z23" s="73" t="b">
        <f>AND('Match Sheet'!$B59 = "A",'Match Sheet'!$C59 = "2nd YC")</f>
        <v>0</v>
      </c>
      <c r="AB23" s="24" t="b">
        <f>AND('Match Sheet'!B59 = "",'Match Sheet'!C59 = "fh-e")</f>
        <v>0</v>
      </c>
      <c r="AC23" s="24" t="str">
        <f t="shared" si="0"/>
        <v/>
      </c>
      <c r="AE23" s="25"/>
      <c r="AF23" s="73" t="b">
        <f>AND('Match Sheet'!B59="B",'Match Sheet'!C59="TRY")</f>
        <v>0</v>
      </c>
      <c r="AG23" s="73" t="b">
        <f>AND('Match Sheet'!B59="B",'Match Sheet'!C59="PEN TRY")</f>
        <v>0</v>
      </c>
      <c r="AH23" s="73" t="b">
        <f>AND('Match Sheet'!B59="B",'Match Sheet'!C59="CON")</f>
        <v>0</v>
      </c>
      <c r="AI23" s="73" t="b">
        <f>AND('Match Sheet'!B59="B",'Match Sheet'!C59="PEN")</f>
        <v>0</v>
      </c>
      <c r="AJ23" s="73" t="b">
        <f>AND('Match Sheet'!B59="B",'Match Sheet'!C59="DG")</f>
        <v>0</v>
      </c>
      <c r="AK23" s="24">
        <f t="shared" si="1"/>
        <v>0</v>
      </c>
      <c r="AL23" s="73">
        <f t="shared" si="12"/>
        <v>0</v>
      </c>
      <c r="AM23" s="24">
        <f t="shared" si="2"/>
        <v>0</v>
      </c>
      <c r="AN23" s="24">
        <f t="shared" si="3"/>
        <v>0</v>
      </c>
      <c r="AO23" s="24">
        <f t="shared" si="3"/>
        <v>0</v>
      </c>
      <c r="AP23" s="24">
        <f t="shared" si="4"/>
        <v>0</v>
      </c>
      <c r="AQ23" s="24">
        <f t="shared" si="13"/>
        <v>31</v>
      </c>
      <c r="AS23" s="73" t="b">
        <f>AND('Match Sheet'!B59="B",'Match Sheet'!C59="TEMP OFF")</f>
        <v>0</v>
      </c>
      <c r="AT23" s="73" t="b">
        <f>AND('Match Sheet'!B59="B",'Match Sheet'!C59="TEMP ON")</f>
        <v>0</v>
      </c>
      <c r="AU23" s="73" t="b">
        <f>AND('Match Sheet'!B59 = "a",'Match Sheet'!C59 = "br-off")</f>
        <v>0</v>
      </c>
      <c r="AV23" s="73" t="b">
        <f>AND('Match Sheet'!B59 = "a",'Match Sheet'!C59 = "br-on")</f>
        <v>0</v>
      </c>
      <c r="AW23" s="73" t="b">
        <f>AND('Match Sheet'!B59="B",'Match Sheet'!C59="C BIN OFF")</f>
        <v>0</v>
      </c>
      <c r="AX23" s="73" t="b">
        <f>AND('Match Sheet'!B59="b",'Match Sheet'!C59="C BIN ON")</f>
        <v>0</v>
      </c>
      <c r="AY23" s="73" t="b">
        <f>AND('Match Sheet'!B59="B",'Match Sheet'!C59="SUB ON")</f>
        <v>0</v>
      </c>
      <c r="AZ23" s="73" t="b">
        <f>AND('Match Sheet'!B59="B",'Match Sheet'!C59="SUB OFF")</f>
        <v>0</v>
      </c>
      <c r="BA23" s="73" t="b">
        <f>AND('Match Sheet'!$B59 = "B",'Match Sheet'!$C59 = "RC")</f>
        <v>0</v>
      </c>
      <c r="BB23" s="73" t="b">
        <f>AND('Match Sheet'!$B59 = "B",'Match Sheet'!$C59 = "YC")</f>
        <v>0</v>
      </c>
      <c r="BC23" s="73" t="b">
        <f>AND('Match Sheet'!$B59 = "B",'Match Sheet'!$C59 = "2nd YC")</f>
        <v>0</v>
      </c>
      <c r="BE23" s="24" t="b">
        <f>AND('Match Sheet'!B59 = "",'Match Sheet'!C59 = "fh-e")</f>
        <v>0</v>
      </c>
      <c r="BF23" s="24" t="str">
        <f t="shared" si="5"/>
        <v/>
      </c>
    </row>
    <row r="24" spans="2:58" s="24" customFormat="1" x14ac:dyDescent="0.2">
      <c r="B24" s="73" t="b">
        <f>AND('Match Sheet'!B60 = "A",'Match Sheet'!C60 = "TRY")</f>
        <v>1</v>
      </c>
      <c r="C24" s="73" t="b">
        <f>AND('Match Sheet'!B60 = "A",'Match Sheet'!C60 = "PEN TRY")</f>
        <v>0</v>
      </c>
      <c r="D24" s="73" t="b">
        <f>AND('Match Sheet'!B60 = "A",'Match Sheet'!C60 = "CON")</f>
        <v>0</v>
      </c>
      <c r="E24" s="73" t="b">
        <f>AND('Match Sheet'!B60 = "A",'Match Sheet'!C60 = "PEN")</f>
        <v>0</v>
      </c>
      <c r="F24" s="73" t="b">
        <f>AND('Match Sheet'!B60 = "A",'Match Sheet'!C60 = "DG")</f>
        <v>0</v>
      </c>
      <c r="G24" s="24">
        <f t="shared" si="6"/>
        <v>5</v>
      </c>
      <c r="H24" s="73">
        <f t="shared" si="7"/>
        <v>0</v>
      </c>
      <c r="I24" s="24">
        <f t="shared" si="8"/>
        <v>0</v>
      </c>
      <c r="J24" s="24">
        <f t="shared" si="9"/>
        <v>0</v>
      </c>
      <c r="K24" s="24">
        <f t="shared" si="9"/>
        <v>0</v>
      </c>
      <c r="L24" s="24">
        <f t="shared" si="10"/>
        <v>5</v>
      </c>
      <c r="M24" s="24">
        <f t="shared" si="11"/>
        <v>5</v>
      </c>
      <c r="P24" s="73" t="b">
        <f>AND('Match Sheet'!B60 = "A",'Match Sheet'!C60 = "TEMP OFF")</f>
        <v>0</v>
      </c>
      <c r="Q24" s="73" t="b">
        <f>AND('Match Sheet'!B60 = "A",'Match Sheet'!C60 = "TEMP ON")</f>
        <v>0</v>
      </c>
      <c r="R24" s="73" t="b">
        <f>AND('Match Sheet'!B60 = "h",'Match Sheet'!C60 = "br-off")</f>
        <v>0</v>
      </c>
      <c r="S24" s="73" t="b">
        <f>AND('Match Sheet'!B60 = "h",'Match Sheet'!C60 = "br-on")</f>
        <v>0</v>
      </c>
      <c r="T24" s="73" t="b">
        <f>AND('Match Sheet'!B60 = "A",'Match Sheet'!C60 = "C BIN OFF")</f>
        <v>0</v>
      </c>
      <c r="U24" s="73" t="b">
        <f>AND('Match Sheet'!B60 = "A",'Match Sheet'!C60 = "C BIN ON")</f>
        <v>0</v>
      </c>
      <c r="V24" s="73" t="b">
        <f>AND('Match Sheet'!B60 = "A",'Match Sheet'!C60 = "SUB ON")</f>
        <v>0</v>
      </c>
      <c r="W24" s="73" t="b">
        <f>AND('Match Sheet'!B60 = "A",'Match Sheet'!C60 = "SUB OFF")</f>
        <v>0</v>
      </c>
      <c r="X24" s="73" t="b">
        <f>AND('Match Sheet'!$B60 = "A",'Match Sheet'!$C60 = "RC")</f>
        <v>0</v>
      </c>
      <c r="Y24" s="73" t="b">
        <f>AND('Match Sheet'!$B60 = "A",'Match Sheet'!$C60 = "YC")</f>
        <v>0</v>
      </c>
      <c r="Z24" s="73" t="b">
        <f>AND('Match Sheet'!$B60 = "A",'Match Sheet'!$C60 = "2nd YC")</f>
        <v>0</v>
      </c>
      <c r="AB24" s="24" t="b">
        <f>AND('Match Sheet'!B60 = "",'Match Sheet'!C60 = "fh-e")</f>
        <v>0</v>
      </c>
      <c r="AC24" s="24" t="str">
        <f t="shared" si="0"/>
        <v/>
      </c>
      <c r="AE24" s="25"/>
      <c r="AF24" s="73" t="b">
        <f>AND('Match Sheet'!B60="B",'Match Sheet'!C60="TRY")</f>
        <v>0</v>
      </c>
      <c r="AG24" s="73" t="b">
        <f>AND('Match Sheet'!B60="B",'Match Sheet'!C60="PEN TRY")</f>
        <v>0</v>
      </c>
      <c r="AH24" s="73" t="b">
        <f>AND('Match Sheet'!B60="B",'Match Sheet'!C60="CON")</f>
        <v>0</v>
      </c>
      <c r="AI24" s="73" t="b">
        <f>AND('Match Sheet'!B60="B",'Match Sheet'!C60="PEN")</f>
        <v>0</v>
      </c>
      <c r="AJ24" s="73" t="b">
        <f>AND('Match Sheet'!B60="B",'Match Sheet'!C60="DG")</f>
        <v>0</v>
      </c>
      <c r="AK24" s="24">
        <f t="shared" si="1"/>
        <v>0</v>
      </c>
      <c r="AL24" s="73">
        <f t="shared" si="12"/>
        <v>0</v>
      </c>
      <c r="AM24" s="24">
        <f t="shared" si="2"/>
        <v>0</v>
      </c>
      <c r="AN24" s="24">
        <f t="shared" si="3"/>
        <v>0</v>
      </c>
      <c r="AO24" s="24">
        <f t="shared" si="3"/>
        <v>0</v>
      </c>
      <c r="AP24" s="24">
        <f t="shared" si="4"/>
        <v>0</v>
      </c>
      <c r="AQ24" s="24">
        <f t="shared" si="13"/>
        <v>31</v>
      </c>
      <c r="AS24" s="73" t="b">
        <f>AND('Match Sheet'!B60="B",'Match Sheet'!C60="TEMP OFF")</f>
        <v>0</v>
      </c>
      <c r="AT24" s="73" t="b">
        <f>AND('Match Sheet'!B60="B",'Match Sheet'!C60="TEMP ON")</f>
        <v>0</v>
      </c>
      <c r="AU24" s="73" t="b">
        <f>AND('Match Sheet'!B60 = "a",'Match Sheet'!C60 = "br-off")</f>
        <v>0</v>
      </c>
      <c r="AV24" s="73" t="b">
        <f>AND('Match Sheet'!B60 = "a",'Match Sheet'!C60 = "br-on")</f>
        <v>0</v>
      </c>
      <c r="AW24" s="73" t="b">
        <f>AND('Match Sheet'!B60="B",'Match Sheet'!C60="C BIN OFF")</f>
        <v>0</v>
      </c>
      <c r="AX24" s="73" t="b">
        <f>AND('Match Sheet'!B60="b",'Match Sheet'!C60="C BIN ON")</f>
        <v>0</v>
      </c>
      <c r="AY24" s="73" t="b">
        <f>AND('Match Sheet'!B60="B",'Match Sheet'!C60="SUB ON")</f>
        <v>0</v>
      </c>
      <c r="AZ24" s="73" t="b">
        <f>AND('Match Sheet'!B60="B",'Match Sheet'!C60="SUB OFF")</f>
        <v>0</v>
      </c>
      <c r="BA24" s="73" t="b">
        <f>AND('Match Sheet'!$B60 = "B",'Match Sheet'!$C60 = "RC")</f>
        <v>0</v>
      </c>
      <c r="BB24" s="73" t="b">
        <f>AND('Match Sheet'!$B60 = "B",'Match Sheet'!$C60 = "YC")</f>
        <v>0</v>
      </c>
      <c r="BC24" s="73" t="b">
        <f>AND('Match Sheet'!$B60 = "B",'Match Sheet'!$C60 = "2nd YC")</f>
        <v>0</v>
      </c>
      <c r="BE24" s="24" t="b">
        <f>AND('Match Sheet'!B60 = "",'Match Sheet'!C60 = "fh-e")</f>
        <v>0</v>
      </c>
      <c r="BF24" s="24" t="str">
        <f t="shared" si="5"/>
        <v/>
      </c>
    </row>
    <row r="25" spans="2:58" s="24" customFormat="1" x14ac:dyDescent="0.2">
      <c r="B25" s="73" t="b">
        <f>AND('Match Sheet'!B61 = "A",'Match Sheet'!C61 = "TRY")</f>
        <v>0</v>
      </c>
      <c r="C25" s="73" t="b">
        <f>AND('Match Sheet'!B61 = "A",'Match Sheet'!C61 = "PEN TRY")</f>
        <v>0</v>
      </c>
      <c r="D25" s="73" t="b">
        <f>AND('Match Sheet'!B61 = "A",'Match Sheet'!C61 = "CON")</f>
        <v>0</v>
      </c>
      <c r="E25" s="73" t="b">
        <f>AND('Match Sheet'!B61 = "A",'Match Sheet'!C61 = "PEN")</f>
        <v>0</v>
      </c>
      <c r="F25" s="73" t="b">
        <f>AND('Match Sheet'!B61 = "A",'Match Sheet'!C61 = "DG")</f>
        <v>0</v>
      </c>
      <c r="G25" s="24">
        <f t="shared" si="6"/>
        <v>0</v>
      </c>
      <c r="H25" s="73">
        <f t="shared" si="7"/>
        <v>0</v>
      </c>
      <c r="I25" s="24">
        <f t="shared" si="8"/>
        <v>0</v>
      </c>
      <c r="J25" s="24">
        <f t="shared" si="9"/>
        <v>0</v>
      </c>
      <c r="K25" s="24">
        <f t="shared" si="9"/>
        <v>0</v>
      </c>
      <c r="L25" s="24">
        <f t="shared" si="10"/>
        <v>0</v>
      </c>
      <c r="M25" s="24">
        <f t="shared" si="11"/>
        <v>5</v>
      </c>
      <c r="P25" s="73" t="b">
        <f>AND('Match Sheet'!B61 = "A",'Match Sheet'!C61 = "TEMP OFF")</f>
        <v>0</v>
      </c>
      <c r="Q25" s="73" t="b">
        <f>AND('Match Sheet'!B61 = "A",'Match Sheet'!C61 = "TEMP ON")</f>
        <v>0</v>
      </c>
      <c r="R25" s="73" t="b">
        <f>AND('Match Sheet'!B61 = "h",'Match Sheet'!C61 = "br-off")</f>
        <v>0</v>
      </c>
      <c r="S25" s="73" t="b">
        <f>AND('Match Sheet'!B61 = "h",'Match Sheet'!C61 = "br-on")</f>
        <v>0</v>
      </c>
      <c r="T25" s="73" t="b">
        <f>AND('Match Sheet'!B61 = "A",'Match Sheet'!C61 = "C BIN OFF")</f>
        <v>0</v>
      </c>
      <c r="U25" s="73" t="b">
        <f>AND('Match Sheet'!B61 = "A",'Match Sheet'!C61 = "C BIN ON")</f>
        <v>0</v>
      </c>
      <c r="V25" s="73" t="b">
        <f>AND('Match Sheet'!B61 = "A",'Match Sheet'!C61 = "SUB ON")</f>
        <v>0</v>
      </c>
      <c r="W25" s="73" t="b">
        <f>AND('Match Sheet'!B61 = "A",'Match Sheet'!C61 = "SUB OFF")</f>
        <v>0</v>
      </c>
      <c r="X25" s="73" t="b">
        <f>AND('Match Sheet'!$B61 = "A",'Match Sheet'!$C61 = "RC")</f>
        <v>0</v>
      </c>
      <c r="Y25" s="73" t="b">
        <f>AND('Match Sheet'!$B61 = "A",'Match Sheet'!$C61 = "YC")</f>
        <v>0</v>
      </c>
      <c r="Z25" s="73" t="b">
        <f>AND('Match Sheet'!$B61 = "A",'Match Sheet'!$C61 = "2nd YC")</f>
        <v>0</v>
      </c>
      <c r="AB25" s="24" t="b">
        <f>AND('Match Sheet'!B61 = "",'Match Sheet'!C61 = "fh-e")</f>
        <v>0</v>
      </c>
      <c r="AC25" s="24" t="str">
        <f t="shared" si="0"/>
        <v/>
      </c>
      <c r="AE25" s="25"/>
      <c r="AF25" s="73" t="b">
        <f>AND('Match Sheet'!B61="B",'Match Sheet'!C61="TRY")</f>
        <v>0</v>
      </c>
      <c r="AG25" s="73" t="b">
        <f>AND('Match Sheet'!B61="B",'Match Sheet'!C61="PEN TRY")</f>
        <v>0</v>
      </c>
      <c r="AH25" s="73" t="b">
        <f>AND('Match Sheet'!B61="B",'Match Sheet'!C61="CON")</f>
        <v>0</v>
      </c>
      <c r="AI25" s="73" t="b">
        <f>AND('Match Sheet'!B61="B",'Match Sheet'!C61="PEN")</f>
        <v>0</v>
      </c>
      <c r="AJ25" s="73" t="b">
        <f>AND('Match Sheet'!B61="B",'Match Sheet'!C61="DG")</f>
        <v>0</v>
      </c>
      <c r="AK25" s="24">
        <f t="shared" si="1"/>
        <v>0</v>
      </c>
      <c r="AL25" s="73">
        <f t="shared" si="12"/>
        <v>0</v>
      </c>
      <c r="AM25" s="24">
        <f t="shared" si="2"/>
        <v>0</v>
      </c>
      <c r="AN25" s="24">
        <f t="shared" si="3"/>
        <v>0</v>
      </c>
      <c r="AO25" s="24">
        <f t="shared" si="3"/>
        <v>0</v>
      </c>
      <c r="AP25" s="24">
        <f t="shared" si="4"/>
        <v>0</v>
      </c>
      <c r="AQ25" s="24">
        <f t="shared" si="13"/>
        <v>31</v>
      </c>
      <c r="AS25" s="73" t="b">
        <f>AND('Match Sheet'!B61="B",'Match Sheet'!C61="TEMP OFF")</f>
        <v>0</v>
      </c>
      <c r="AT25" s="73" t="b">
        <f>AND('Match Sheet'!B61="B",'Match Sheet'!C61="TEMP ON")</f>
        <v>0</v>
      </c>
      <c r="AU25" s="73" t="b">
        <f>AND('Match Sheet'!B61 = "a",'Match Sheet'!C61 = "br-off")</f>
        <v>0</v>
      </c>
      <c r="AV25" s="73" t="b">
        <f>AND('Match Sheet'!B61 = "a",'Match Sheet'!C61 = "br-on")</f>
        <v>0</v>
      </c>
      <c r="AW25" s="73" t="b">
        <f>AND('Match Sheet'!B61="B",'Match Sheet'!C61="C BIN OFF")</f>
        <v>0</v>
      </c>
      <c r="AX25" s="73" t="b">
        <f>AND('Match Sheet'!B61="b",'Match Sheet'!C61="C BIN ON")</f>
        <v>0</v>
      </c>
      <c r="AY25" s="73" t="b">
        <f>AND('Match Sheet'!B61="B",'Match Sheet'!C61="SUB ON")</f>
        <v>0</v>
      </c>
      <c r="AZ25" s="73" t="b">
        <f>AND('Match Sheet'!B61="B",'Match Sheet'!C61="SUB OFF")</f>
        <v>0</v>
      </c>
      <c r="BA25" s="73" t="b">
        <f>AND('Match Sheet'!$B61 = "B",'Match Sheet'!$C61 = "RC")</f>
        <v>0</v>
      </c>
      <c r="BB25" s="73" t="b">
        <f>AND('Match Sheet'!$B61 = "B",'Match Sheet'!$C61 = "YC")</f>
        <v>0</v>
      </c>
      <c r="BC25" s="73" t="b">
        <f>AND('Match Sheet'!$B61 = "B",'Match Sheet'!$C61 = "2nd YC")</f>
        <v>0</v>
      </c>
      <c r="BE25" s="24" t="b">
        <f>AND('Match Sheet'!B61 = "",'Match Sheet'!C61 = "fh-e")</f>
        <v>0</v>
      </c>
      <c r="BF25" s="24" t="str">
        <f t="shared" si="5"/>
        <v/>
      </c>
    </row>
    <row r="26" spans="2:58" s="24" customFormat="1" x14ac:dyDescent="0.2">
      <c r="B26" s="73" t="b">
        <f>AND('Match Sheet'!B62 = "A",'Match Sheet'!C62 = "TRY")</f>
        <v>0</v>
      </c>
      <c r="C26" s="73" t="b">
        <f>AND('Match Sheet'!B62 = "A",'Match Sheet'!C62 = "PEN TRY")</f>
        <v>0</v>
      </c>
      <c r="D26" s="73" t="b">
        <f>AND('Match Sheet'!B62 = "A",'Match Sheet'!C62 = "CON")</f>
        <v>0</v>
      </c>
      <c r="E26" s="73" t="b">
        <f>AND('Match Sheet'!B62 = "A",'Match Sheet'!C62 = "PEN")</f>
        <v>0</v>
      </c>
      <c r="F26" s="73" t="b">
        <f>AND('Match Sheet'!B62 = "A",'Match Sheet'!C62 = "DG")</f>
        <v>0</v>
      </c>
      <c r="G26" s="24">
        <f t="shared" si="6"/>
        <v>0</v>
      </c>
      <c r="H26" s="73">
        <f t="shared" si="7"/>
        <v>0</v>
      </c>
      <c r="I26" s="24">
        <f t="shared" si="8"/>
        <v>0</v>
      </c>
      <c r="J26" s="24">
        <f t="shared" si="9"/>
        <v>0</v>
      </c>
      <c r="K26" s="24">
        <f t="shared" si="9"/>
        <v>0</v>
      </c>
      <c r="L26" s="24">
        <f t="shared" si="10"/>
        <v>0</v>
      </c>
      <c r="M26" s="24">
        <f t="shared" ref="M26:M59" si="14">M25+L26</f>
        <v>5</v>
      </c>
      <c r="P26" s="73" t="b">
        <f>AND('Match Sheet'!B62 = "A",'Match Sheet'!C62 = "TEMP OFF")</f>
        <v>0</v>
      </c>
      <c r="Q26" s="73" t="b">
        <f>AND('Match Sheet'!B62 = "A",'Match Sheet'!C62 = "TEMP ON")</f>
        <v>0</v>
      </c>
      <c r="R26" s="73" t="b">
        <f>AND('Match Sheet'!B62 = "h",'Match Sheet'!C62 = "br-off")</f>
        <v>0</v>
      </c>
      <c r="S26" s="73" t="b">
        <f>AND('Match Sheet'!B62 = "h",'Match Sheet'!C62 = "br-on")</f>
        <v>0</v>
      </c>
      <c r="T26" s="73" t="b">
        <f>AND('Match Sheet'!B62 = "A",'Match Sheet'!C62 = "C BIN OFF")</f>
        <v>0</v>
      </c>
      <c r="U26" s="73" t="b">
        <f>AND('Match Sheet'!B62 = "A",'Match Sheet'!C62 = "C BIN ON")</f>
        <v>0</v>
      </c>
      <c r="V26" s="73" t="b">
        <f>AND('Match Sheet'!B62 = "A",'Match Sheet'!C62 = "SUB ON")</f>
        <v>0</v>
      </c>
      <c r="W26" s="73" t="b">
        <f>AND('Match Sheet'!B62 = "A",'Match Sheet'!C62 = "SUB OFF")</f>
        <v>1</v>
      </c>
      <c r="X26" s="73" t="b">
        <f>AND('Match Sheet'!$B62 = "A",'Match Sheet'!$C62 = "RC")</f>
        <v>0</v>
      </c>
      <c r="Y26" s="73" t="b">
        <f>AND('Match Sheet'!$B62 = "A",'Match Sheet'!$C62 = "YC")</f>
        <v>0</v>
      </c>
      <c r="Z26" s="73" t="b">
        <f>AND('Match Sheet'!$B62 = "A",'Match Sheet'!$C62 = "2nd YC")</f>
        <v>0</v>
      </c>
      <c r="AB26" s="24" t="b">
        <f>AND('Match Sheet'!B62 = "",'Match Sheet'!C62 = "fh-e")</f>
        <v>0</v>
      </c>
      <c r="AC26" s="24" t="str">
        <f t="shared" si="0"/>
        <v/>
      </c>
      <c r="AE26" s="25"/>
      <c r="AF26" s="73" t="b">
        <f>AND('Match Sheet'!B62="B",'Match Sheet'!C62="TRY")</f>
        <v>0</v>
      </c>
      <c r="AG26" s="73" t="b">
        <f>AND('Match Sheet'!B62="B",'Match Sheet'!C62="PEN TRY")</f>
        <v>0</v>
      </c>
      <c r="AH26" s="73" t="b">
        <f>AND('Match Sheet'!B62="B",'Match Sheet'!C62="CON")</f>
        <v>0</v>
      </c>
      <c r="AI26" s="73" t="b">
        <f>AND('Match Sheet'!B62="B",'Match Sheet'!C62="PEN")</f>
        <v>0</v>
      </c>
      <c r="AJ26" s="73" t="b">
        <f>AND('Match Sheet'!B62="B",'Match Sheet'!C62="DG")</f>
        <v>0</v>
      </c>
      <c r="AK26" s="24">
        <f t="shared" si="1"/>
        <v>0</v>
      </c>
      <c r="AL26" s="73">
        <f t="shared" si="12"/>
        <v>0</v>
      </c>
      <c r="AM26" s="24">
        <f t="shared" si="2"/>
        <v>0</v>
      </c>
      <c r="AN26" s="24">
        <f t="shared" si="3"/>
        <v>0</v>
      </c>
      <c r="AO26" s="24">
        <f t="shared" si="3"/>
        <v>0</v>
      </c>
      <c r="AP26" s="24">
        <f t="shared" si="4"/>
        <v>0</v>
      </c>
      <c r="AQ26" s="24">
        <f t="shared" si="13"/>
        <v>31</v>
      </c>
      <c r="AS26" s="73" t="b">
        <f>AND('Match Sheet'!B62="B",'Match Sheet'!C62="TEMP OFF")</f>
        <v>0</v>
      </c>
      <c r="AT26" s="73" t="b">
        <f>AND('Match Sheet'!B62="B",'Match Sheet'!C62="TEMP ON")</f>
        <v>0</v>
      </c>
      <c r="AU26" s="73" t="b">
        <f>AND('Match Sheet'!B62 = "a",'Match Sheet'!C62 = "br-off")</f>
        <v>0</v>
      </c>
      <c r="AV26" s="73" t="b">
        <f>AND('Match Sheet'!B62 = "a",'Match Sheet'!C62 = "br-on")</f>
        <v>0</v>
      </c>
      <c r="AW26" s="73" t="b">
        <f>AND('Match Sheet'!B62="B",'Match Sheet'!C62="C BIN OFF")</f>
        <v>0</v>
      </c>
      <c r="AX26" s="73" t="b">
        <f>AND('Match Sheet'!B62="b",'Match Sheet'!C62="C BIN ON")</f>
        <v>0</v>
      </c>
      <c r="AY26" s="73" t="b">
        <f>AND('Match Sheet'!B62="B",'Match Sheet'!C62="SUB ON")</f>
        <v>0</v>
      </c>
      <c r="AZ26" s="73" t="b">
        <f>AND('Match Sheet'!B62="B",'Match Sheet'!C62="SUB OFF")</f>
        <v>0</v>
      </c>
      <c r="BA26" s="73" t="b">
        <f>AND('Match Sheet'!$B62 = "B",'Match Sheet'!$C62 = "RC")</f>
        <v>0</v>
      </c>
      <c r="BB26" s="73" t="b">
        <f>AND('Match Sheet'!$B62 = "B",'Match Sheet'!$C62 = "YC")</f>
        <v>0</v>
      </c>
      <c r="BC26" s="73" t="b">
        <f>AND('Match Sheet'!$B62 = "B",'Match Sheet'!$C62 = "2nd YC")</f>
        <v>0</v>
      </c>
      <c r="BE26" s="24" t="b">
        <f>AND('Match Sheet'!B62 = "",'Match Sheet'!C62 = "fh-e")</f>
        <v>0</v>
      </c>
      <c r="BF26" s="24" t="str">
        <f t="shared" si="5"/>
        <v/>
      </c>
    </row>
    <row r="27" spans="2:58" s="24" customFormat="1" x14ac:dyDescent="0.2">
      <c r="B27" s="73" t="b">
        <f>AND('Match Sheet'!B63 = "A",'Match Sheet'!C63 = "TRY")</f>
        <v>0</v>
      </c>
      <c r="C27" s="73" t="b">
        <f>AND('Match Sheet'!B63 = "A",'Match Sheet'!C63 = "PEN TRY")</f>
        <v>0</v>
      </c>
      <c r="D27" s="73" t="b">
        <f>AND('Match Sheet'!B63 = "A",'Match Sheet'!C63 = "CON")</f>
        <v>0</v>
      </c>
      <c r="E27" s="73" t="b">
        <f>AND('Match Sheet'!B63 = "A",'Match Sheet'!C63 = "PEN")</f>
        <v>0</v>
      </c>
      <c r="F27" s="73" t="b">
        <f>AND('Match Sheet'!B63 = "A",'Match Sheet'!C63 = "DG")</f>
        <v>0</v>
      </c>
      <c r="G27" s="24">
        <f t="shared" si="6"/>
        <v>0</v>
      </c>
      <c r="H27" s="73">
        <f t="shared" si="7"/>
        <v>0</v>
      </c>
      <c r="I27" s="24">
        <f t="shared" si="8"/>
        <v>0</v>
      </c>
      <c r="J27" s="24">
        <f t="shared" si="9"/>
        <v>0</v>
      </c>
      <c r="K27" s="24">
        <f t="shared" si="9"/>
        <v>0</v>
      </c>
      <c r="L27" s="24">
        <f t="shared" si="10"/>
        <v>0</v>
      </c>
      <c r="M27" s="73">
        <f t="shared" si="14"/>
        <v>5</v>
      </c>
      <c r="P27" s="73" t="b">
        <f>AND('Match Sheet'!B63 = "A",'Match Sheet'!C63 = "TEMP OFF")</f>
        <v>0</v>
      </c>
      <c r="Q27" s="73" t="b">
        <f>AND('Match Sheet'!B63 = "A",'Match Sheet'!C63 = "TEMP ON")</f>
        <v>0</v>
      </c>
      <c r="R27" s="73" t="b">
        <f>AND('Match Sheet'!B63 = "h",'Match Sheet'!C63 = "br-off")</f>
        <v>0</v>
      </c>
      <c r="S27" s="73" t="b">
        <f>AND('Match Sheet'!B63 = "h",'Match Sheet'!C63 = "br-on")</f>
        <v>0</v>
      </c>
      <c r="T27" s="73" t="b">
        <f>AND('Match Sheet'!B63 = "A",'Match Sheet'!C63 = "C BIN OFF")</f>
        <v>0</v>
      </c>
      <c r="U27" s="73" t="b">
        <f>AND('Match Sheet'!B63 = "A",'Match Sheet'!C63 = "C BIN ON")</f>
        <v>0</v>
      </c>
      <c r="V27" s="73" t="b">
        <f>AND('Match Sheet'!B63 = "A",'Match Sheet'!C63 = "SUB ON")</f>
        <v>1</v>
      </c>
      <c r="W27" s="73" t="b">
        <f>AND('Match Sheet'!B63 = "A",'Match Sheet'!C63 = "SUB OFF")</f>
        <v>0</v>
      </c>
      <c r="X27" s="73" t="b">
        <f>AND('Match Sheet'!$B63 = "A",'Match Sheet'!$C63 = "RC")</f>
        <v>0</v>
      </c>
      <c r="Y27" s="73" t="b">
        <f>AND('Match Sheet'!$B63 = "A",'Match Sheet'!$C63 = "YC")</f>
        <v>0</v>
      </c>
      <c r="Z27" s="73" t="b">
        <f>AND('Match Sheet'!$B63 = "A",'Match Sheet'!$C63 = "2nd YC")</f>
        <v>0</v>
      </c>
      <c r="AB27" s="24" t="b">
        <f>AND('Match Sheet'!B63 = "",'Match Sheet'!C63 = "fh-e")</f>
        <v>0</v>
      </c>
      <c r="AC27" s="24" t="str">
        <f t="shared" si="0"/>
        <v/>
      </c>
      <c r="AE27" s="25"/>
      <c r="AF27" s="73" t="b">
        <f>AND('Match Sheet'!B63="B",'Match Sheet'!C63="TRY")</f>
        <v>0</v>
      </c>
      <c r="AG27" s="73" t="b">
        <f>AND('Match Sheet'!B63="B",'Match Sheet'!C63="PEN TRY")</f>
        <v>0</v>
      </c>
      <c r="AH27" s="73" t="b">
        <f>AND('Match Sheet'!B63="B",'Match Sheet'!C63="CON")</f>
        <v>0</v>
      </c>
      <c r="AI27" s="73" t="b">
        <f>AND('Match Sheet'!B63="B",'Match Sheet'!C63="PEN")</f>
        <v>0</v>
      </c>
      <c r="AJ27" s="73" t="b">
        <f>AND('Match Sheet'!B63="B",'Match Sheet'!C63="DG")</f>
        <v>0</v>
      </c>
      <c r="AK27" s="24">
        <f t="shared" si="1"/>
        <v>0</v>
      </c>
      <c r="AL27" s="73">
        <f t="shared" si="12"/>
        <v>0</v>
      </c>
      <c r="AM27" s="24">
        <f t="shared" si="2"/>
        <v>0</v>
      </c>
      <c r="AN27" s="24">
        <f t="shared" si="3"/>
        <v>0</v>
      </c>
      <c r="AO27" s="24">
        <f t="shared" si="3"/>
        <v>0</v>
      </c>
      <c r="AP27" s="24">
        <f t="shared" si="4"/>
        <v>0</v>
      </c>
      <c r="AQ27" s="24">
        <f t="shared" si="13"/>
        <v>31</v>
      </c>
      <c r="AS27" s="73" t="b">
        <f>AND('Match Sheet'!B63="B",'Match Sheet'!C63="TEMP OFF")</f>
        <v>0</v>
      </c>
      <c r="AT27" s="73" t="b">
        <f>AND('Match Sheet'!B63="B",'Match Sheet'!C63="TEMP ON")</f>
        <v>0</v>
      </c>
      <c r="AU27" s="73" t="b">
        <f>AND('Match Sheet'!B63 = "a",'Match Sheet'!C63 = "br-off")</f>
        <v>0</v>
      </c>
      <c r="AV27" s="73" t="b">
        <f>AND('Match Sheet'!B63 = "a",'Match Sheet'!C63 = "br-on")</f>
        <v>0</v>
      </c>
      <c r="AW27" s="73" t="b">
        <f>AND('Match Sheet'!B63="B",'Match Sheet'!C63="C BIN OFF")</f>
        <v>0</v>
      </c>
      <c r="AX27" s="73" t="b">
        <f>AND('Match Sheet'!B63="b",'Match Sheet'!C63="C BIN ON")</f>
        <v>0</v>
      </c>
      <c r="AY27" s="73" t="b">
        <f>AND('Match Sheet'!B63="B",'Match Sheet'!C63="SUB ON")</f>
        <v>0</v>
      </c>
      <c r="AZ27" s="73" t="b">
        <f>AND('Match Sheet'!B63="B",'Match Sheet'!C63="SUB OFF")</f>
        <v>0</v>
      </c>
      <c r="BA27" s="73" t="b">
        <f>AND('Match Sheet'!$B63 = "B",'Match Sheet'!$C63 = "RC")</f>
        <v>0</v>
      </c>
      <c r="BB27" s="73" t="b">
        <f>AND('Match Sheet'!$B63 = "B",'Match Sheet'!$C63 = "YC")</f>
        <v>0</v>
      </c>
      <c r="BC27" s="73" t="b">
        <f>AND('Match Sheet'!$B63 = "B",'Match Sheet'!$C63 = "2nd YC")</f>
        <v>0</v>
      </c>
      <c r="BE27" s="24" t="b">
        <f>AND('Match Sheet'!B63 = "",'Match Sheet'!C63 = "fh-e")</f>
        <v>0</v>
      </c>
      <c r="BF27" s="24" t="str">
        <f t="shared" si="5"/>
        <v/>
      </c>
    </row>
    <row r="28" spans="2:58" s="24" customFormat="1" x14ac:dyDescent="0.2">
      <c r="B28" s="73" t="b">
        <f>AND('Match Sheet'!B64 = "A",'Match Sheet'!C64 = "TRY")</f>
        <v>0</v>
      </c>
      <c r="C28" s="73" t="b">
        <f>AND('Match Sheet'!B64 = "A",'Match Sheet'!C64 = "PEN TRY")</f>
        <v>0</v>
      </c>
      <c r="D28" s="73" t="b">
        <f>AND('Match Sheet'!B64 = "A",'Match Sheet'!C64 = "CON")</f>
        <v>0</v>
      </c>
      <c r="E28" s="73" t="b">
        <f>AND('Match Sheet'!B64 = "A",'Match Sheet'!C64 = "PEN")</f>
        <v>0</v>
      </c>
      <c r="F28" s="73" t="b">
        <f>AND('Match Sheet'!B64 = "A",'Match Sheet'!C64 = "DG")</f>
        <v>0</v>
      </c>
      <c r="G28" s="73">
        <f t="shared" ref="G28:G59" si="15">IF(B28 = TRUE,5,0)</f>
        <v>0</v>
      </c>
      <c r="H28" s="73">
        <f t="shared" ref="H28:H59" si="16">IF(C28 = TRUE,7,0)</f>
        <v>0</v>
      </c>
      <c r="I28" s="73">
        <f t="shared" ref="I28:I59" si="17">IF(D28 = TRUE,2,0)</f>
        <v>0</v>
      </c>
      <c r="J28" s="73">
        <f t="shared" ref="J28:J59" si="18">IF(E28 = TRUE,3,0)</f>
        <v>0</v>
      </c>
      <c r="K28" s="73">
        <f t="shared" ref="K28:K59" si="19">IF(F28 = TRUE,3,0)</f>
        <v>0</v>
      </c>
      <c r="L28" s="73">
        <f t="shared" ref="L28:L59" si="20">SUM(G28:K28)</f>
        <v>0</v>
      </c>
      <c r="M28" s="73">
        <f t="shared" si="14"/>
        <v>5</v>
      </c>
      <c r="N28" s="73"/>
      <c r="O28" s="73"/>
      <c r="P28" s="73" t="b">
        <f>AND('Match Sheet'!B64 = "A",'Match Sheet'!C64 = "TEMP OFF")</f>
        <v>0</v>
      </c>
      <c r="Q28" s="73" t="b">
        <f>AND('Match Sheet'!B64 = "A",'Match Sheet'!C64 = "TEMP ON")</f>
        <v>0</v>
      </c>
      <c r="R28" s="73" t="b">
        <f>AND('Match Sheet'!B64 = "h",'Match Sheet'!C64 = "br-off")</f>
        <v>0</v>
      </c>
      <c r="S28" s="73" t="b">
        <f>AND('Match Sheet'!B64 = "h",'Match Sheet'!C64 = "br-on")</f>
        <v>0</v>
      </c>
      <c r="T28" s="73" t="b">
        <f>AND('Match Sheet'!B64 = "A",'Match Sheet'!C64 = "C BIN OFF")</f>
        <v>0</v>
      </c>
      <c r="U28" s="73" t="b">
        <f>AND('Match Sheet'!B64 = "A",'Match Sheet'!C64 = "C BIN ON")</f>
        <v>0</v>
      </c>
      <c r="V28" s="73" t="b">
        <f>AND('Match Sheet'!B64 = "A",'Match Sheet'!C64 = "SUB ON")</f>
        <v>0</v>
      </c>
      <c r="W28" s="73" t="b">
        <f>AND('Match Sheet'!B64 = "A",'Match Sheet'!C64 = "SUB OFF")</f>
        <v>0</v>
      </c>
      <c r="X28" s="73" t="b">
        <f>AND('Match Sheet'!$B64 = "A",'Match Sheet'!$C64 = "RC")</f>
        <v>0</v>
      </c>
      <c r="Y28" s="73" t="b">
        <f>AND('Match Sheet'!$B64 = "A",'Match Sheet'!$C64 = "YC")</f>
        <v>0</v>
      </c>
      <c r="Z28" s="73" t="b">
        <f>AND('Match Sheet'!$B64 = "A",'Match Sheet'!$C64 = "2nd YC")</f>
        <v>0</v>
      </c>
      <c r="AA28" s="73"/>
      <c r="AB28" s="73" t="b">
        <f>AND('Match Sheet'!B64 = "",'Match Sheet'!C64 = "fh-e")</f>
        <v>0</v>
      </c>
      <c r="AC28" s="73" t="str">
        <f t="shared" ref="AC28:AC59" si="21">IF(AB28=TRUE,M28,"")</f>
        <v/>
      </c>
      <c r="AD28" s="73"/>
      <c r="AE28" s="25"/>
      <c r="AF28" s="73" t="b">
        <f>AND('Match Sheet'!B64="B",'Match Sheet'!C64="TRY")</f>
        <v>0</v>
      </c>
      <c r="AG28" s="73" t="b">
        <f>AND('Match Sheet'!B64="B",'Match Sheet'!C64="PEN TRY")</f>
        <v>0</v>
      </c>
      <c r="AH28" s="73" t="b">
        <f>AND('Match Sheet'!B64="B",'Match Sheet'!C64="CON")</f>
        <v>0</v>
      </c>
      <c r="AI28" s="73" t="b">
        <f>AND('Match Sheet'!B64="B",'Match Sheet'!C64="PEN")</f>
        <v>0</v>
      </c>
      <c r="AJ28" s="73" t="b">
        <f>AND('Match Sheet'!B64="B",'Match Sheet'!C64="DG")</f>
        <v>0</v>
      </c>
      <c r="AK28" s="73">
        <f t="shared" ref="AK28:AK59" si="22">IF(AF28 = TRUE,5,0)</f>
        <v>0</v>
      </c>
      <c r="AL28" s="73">
        <f t="shared" ref="AL28:AL59" si="23">IF(AG28 = TRUE,7,0)</f>
        <v>0</v>
      </c>
      <c r="AM28" s="73">
        <f t="shared" ref="AM28:AM59" si="24">IF(AH28 = TRUE,2,0)</f>
        <v>0</v>
      </c>
      <c r="AN28" s="73">
        <f t="shared" ref="AN28:AN59" si="25">IF(AI28 = TRUE,3,0)</f>
        <v>0</v>
      </c>
      <c r="AO28" s="73">
        <f t="shared" ref="AO28:AO59" si="26">IF(AJ28 = TRUE,3,0)</f>
        <v>0</v>
      </c>
      <c r="AP28" s="73">
        <f t="shared" ref="AP28:AP59" si="27">SUM(AK28:AO28)</f>
        <v>0</v>
      </c>
      <c r="AQ28" s="73">
        <f t="shared" ref="AQ28:AQ58" si="28">AQ27+AP28</f>
        <v>31</v>
      </c>
      <c r="AR28" s="73"/>
      <c r="AS28" s="73" t="b">
        <f>AND('Match Sheet'!B64="B",'Match Sheet'!C64="TEMP OFF")</f>
        <v>0</v>
      </c>
      <c r="AT28" s="73" t="b">
        <f>AND('Match Sheet'!B64="B",'Match Sheet'!C64="TEMP ON")</f>
        <v>0</v>
      </c>
      <c r="AU28" s="73" t="b">
        <f>AND('Match Sheet'!B64 = "a",'Match Sheet'!C64 = "br-off")</f>
        <v>0</v>
      </c>
      <c r="AV28" s="73" t="b">
        <f>AND('Match Sheet'!B64 = "a",'Match Sheet'!C64 = "br-on")</f>
        <v>0</v>
      </c>
      <c r="AW28" s="73" t="b">
        <f>AND('Match Sheet'!B64="B",'Match Sheet'!C64="C BIN OFF")</f>
        <v>0</v>
      </c>
      <c r="AX28" s="73" t="b">
        <f>AND('Match Sheet'!B64="b",'Match Sheet'!C64="C BIN ON")</f>
        <v>0</v>
      </c>
      <c r="AY28" s="73" t="b">
        <f>AND('Match Sheet'!B64="B",'Match Sheet'!C64="SUB ON")</f>
        <v>0</v>
      </c>
      <c r="AZ28" s="73" t="b">
        <f>AND('Match Sheet'!B64="B",'Match Sheet'!C64="SUB OFF")</f>
        <v>1</v>
      </c>
      <c r="BA28" s="73" t="b">
        <f>AND('Match Sheet'!$B64 = "B",'Match Sheet'!$C64 = "RC")</f>
        <v>0</v>
      </c>
      <c r="BB28" s="73" t="b">
        <f>AND('Match Sheet'!$B64 = "B",'Match Sheet'!$C64 = "YC")</f>
        <v>0</v>
      </c>
      <c r="BC28" s="73" t="b">
        <f>AND('Match Sheet'!$B64 = "B",'Match Sheet'!$C64 = "2nd YC")</f>
        <v>0</v>
      </c>
      <c r="BD28" s="73"/>
      <c r="BE28" s="73" t="b">
        <f>AND('Match Sheet'!B64 = "",'Match Sheet'!C64 = "fh-e")</f>
        <v>0</v>
      </c>
      <c r="BF28" s="24" t="str">
        <f t="shared" si="5"/>
        <v/>
      </c>
    </row>
    <row r="29" spans="2:58" s="24" customFormat="1" x14ac:dyDescent="0.2">
      <c r="B29" s="73" t="b">
        <f>AND('Match Sheet'!B65 = "A",'Match Sheet'!C65 = "TRY")</f>
        <v>0</v>
      </c>
      <c r="C29" s="73" t="b">
        <f>AND('Match Sheet'!B65 = "A",'Match Sheet'!C65 = "PEN TRY")</f>
        <v>0</v>
      </c>
      <c r="D29" s="73" t="b">
        <f>AND('Match Sheet'!B65 = "A",'Match Sheet'!C65 = "CON")</f>
        <v>0</v>
      </c>
      <c r="E29" s="73" t="b">
        <f>AND('Match Sheet'!B65 = "A",'Match Sheet'!C65 = "PEN")</f>
        <v>0</v>
      </c>
      <c r="F29" s="73" t="b">
        <f>AND('Match Sheet'!B65 = "A",'Match Sheet'!C65 = "DG")</f>
        <v>0</v>
      </c>
      <c r="G29" s="73">
        <f t="shared" si="15"/>
        <v>0</v>
      </c>
      <c r="H29" s="73">
        <f t="shared" si="16"/>
        <v>0</v>
      </c>
      <c r="I29" s="73">
        <f t="shared" si="17"/>
        <v>0</v>
      </c>
      <c r="J29" s="73">
        <f t="shared" si="18"/>
        <v>0</v>
      </c>
      <c r="K29" s="73">
        <f t="shared" si="19"/>
        <v>0</v>
      </c>
      <c r="L29" s="73">
        <f t="shared" si="20"/>
        <v>0</v>
      </c>
      <c r="M29" s="73">
        <f t="shared" si="14"/>
        <v>5</v>
      </c>
      <c r="N29" s="73"/>
      <c r="O29" s="73"/>
      <c r="P29" s="73" t="b">
        <f>AND('Match Sheet'!B65 = "A",'Match Sheet'!C65 = "TEMP OFF")</f>
        <v>0</v>
      </c>
      <c r="Q29" s="73" t="b">
        <f>AND('Match Sheet'!B65 = "A",'Match Sheet'!C65 = "TEMP ON")</f>
        <v>0</v>
      </c>
      <c r="R29" s="73" t="b">
        <f>AND('Match Sheet'!B65 = "h",'Match Sheet'!C65 = "br-off")</f>
        <v>0</v>
      </c>
      <c r="S29" s="73" t="b">
        <f>AND('Match Sheet'!B65 = "h",'Match Sheet'!C65 = "br-on")</f>
        <v>0</v>
      </c>
      <c r="T29" s="73" t="b">
        <f>AND('Match Sheet'!B65 = "A",'Match Sheet'!C65 = "C BIN OFF")</f>
        <v>0</v>
      </c>
      <c r="U29" s="73" t="b">
        <f>AND('Match Sheet'!B65 = "A",'Match Sheet'!C65 = "C BIN ON")</f>
        <v>0</v>
      </c>
      <c r="V29" s="73" t="b">
        <f>AND('Match Sheet'!B65 = "A",'Match Sheet'!C65 = "SUB ON")</f>
        <v>0</v>
      </c>
      <c r="W29" s="73" t="b">
        <f>AND('Match Sheet'!B65 = "A",'Match Sheet'!C65 = "SUB OFF")</f>
        <v>0</v>
      </c>
      <c r="X29" s="73" t="b">
        <f>AND('Match Sheet'!$B65 = "A",'Match Sheet'!$C65 = "RC")</f>
        <v>0</v>
      </c>
      <c r="Y29" s="73" t="b">
        <f>AND('Match Sheet'!$B65 = "A",'Match Sheet'!$C65 = "YC")</f>
        <v>0</v>
      </c>
      <c r="Z29" s="73" t="b">
        <f>AND('Match Sheet'!$B65 = "A",'Match Sheet'!$C65 = "2nd YC")</f>
        <v>0</v>
      </c>
      <c r="AA29" s="73"/>
      <c r="AB29" s="73" t="b">
        <f>AND('Match Sheet'!B65 = "",'Match Sheet'!C65 = "fh-e")</f>
        <v>0</v>
      </c>
      <c r="AC29" s="73" t="str">
        <f t="shared" si="21"/>
        <v/>
      </c>
      <c r="AD29" s="73"/>
      <c r="AE29" s="25"/>
      <c r="AF29" s="73" t="b">
        <f>AND('Match Sheet'!B65="B",'Match Sheet'!C65="TRY")</f>
        <v>0</v>
      </c>
      <c r="AG29" s="73" t="b">
        <f>AND('Match Sheet'!B65="B",'Match Sheet'!C65="PEN TRY")</f>
        <v>0</v>
      </c>
      <c r="AH29" s="73" t="b">
        <f>AND('Match Sheet'!B65="B",'Match Sheet'!C65="CON")</f>
        <v>0</v>
      </c>
      <c r="AI29" s="73" t="b">
        <f>AND('Match Sheet'!B65="B",'Match Sheet'!C65="PEN")</f>
        <v>0</v>
      </c>
      <c r="AJ29" s="73" t="b">
        <f>AND('Match Sheet'!B65="B",'Match Sheet'!C65="DG")</f>
        <v>0</v>
      </c>
      <c r="AK29" s="73">
        <f t="shared" si="22"/>
        <v>0</v>
      </c>
      <c r="AL29" s="73">
        <f t="shared" si="23"/>
        <v>0</v>
      </c>
      <c r="AM29" s="73">
        <f t="shared" si="24"/>
        <v>0</v>
      </c>
      <c r="AN29" s="73">
        <f t="shared" si="25"/>
        <v>0</v>
      </c>
      <c r="AO29" s="73">
        <f t="shared" si="26"/>
        <v>0</v>
      </c>
      <c r="AP29" s="73">
        <f t="shared" si="27"/>
        <v>0</v>
      </c>
      <c r="AQ29" s="73">
        <f t="shared" si="28"/>
        <v>31</v>
      </c>
      <c r="AR29" s="73"/>
      <c r="AS29" s="73" t="b">
        <f>AND('Match Sheet'!B65="B",'Match Sheet'!C65="TEMP OFF")</f>
        <v>0</v>
      </c>
      <c r="AT29" s="73" t="b">
        <f>AND('Match Sheet'!B65="B",'Match Sheet'!C65="TEMP ON")</f>
        <v>0</v>
      </c>
      <c r="AU29" s="73" t="b">
        <f>AND('Match Sheet'!B65 = "a",'Match Sheet'!C65 = "br-off")</f>
        <v>0</v>
      </c>
      <c r="AV29" s="73" t="b">
        <f>AND('Match Sheet'!B65 = "a",'Match Sheet'!C65 = "br-on")</f>
        <v>0</v>
      </c>
      <c r="AW29" s="73" t="b">
        <f>AND('Match Sheet'!B65="B",'Match Sheet'!C65="C BIN OFF")</f>
        <v>0</v>
      </c>
      <c r="AX29" s="73" t="b">
        <f>AND('Match Sheet'!B65="b",'Match Sheet'!C65="C BIN ON")</f>
        <v>0</v>
      </c>
      <c r="AY29" s="73" t="b">
        <f>AND('Match Sheet'!B65="B",'Match Sheet'!C65="SUB ON")</f>
        <v>1</v>
      </c>
      <c r="AZ29" s="73" t="b">
        <f>AND('Match Sheet'!B65="B",'Match Sheet'!C65="SUB OFF")</f>
        <v>0</v>
      </c>
      <c r="BA29" s="73" t="b">
        <f>AND('Match Sheet'!$B65 = "B",'Match Sheet'!$C65 = "RC")</f>
        <v>0</v>
      </c>
      <c r="BB29" s="73" t="b">
        <f>AND('Match Sheet'!$B65 = "B",'Match Sheet'!$C65 = "YC")</f>
        <v>0</v>
      </c>
      <c r="BC29" s="73" t="b">
        <f>AND('Match Sheet'!$B65 = "B",'Match Sheet'!$C65 = "2nd YC")</f>
        <v>0</v>
      </c>
      <c r="BD29" s="73"/>
      <c r="BE29" s="73" t="b">
        <f>AND('Match Sheet'!B65 = "",'Match Sheet'!C65 = "fh-e")</f>
        <v>0</v>
      </c>
      <c r="BF29" s="24" t="str">
        <f t="shared" si="5"/>
        <v/>
      </c>
    </row>
    <row r="30" spans="2:58" s="24" customFormat="1" x14ac:dyDescent="0.2">
      <c r="B30" s="73" t="b">
        <f>AND('Match Sheet'!B66 = "A",'Match Sheet'!C66 = "TRY")</f>
        <v>0</v>
      </c>
      <c r="C30" s="73" t="b">
        <f>AND('Match Sheet'!B66 = "A",'Match Sheet'!C66 = "PEN TRY")</f>
        <v>0</v>
      </c>
      <c r="D30" s="73" t="b">
        <f>AND('Match Sheet'!B66 = "A",'Match Sheet'!C66 = "CON")</f>
        <v>0</v>
      </c>
      <c r="E30" s="73" t="b">
        <f>AND('Match Sheet'!B66 = "A",'Match Sheet'!C66 = "PEN")</f>
        <v>0</v>
      </c>
      <c r="F30" s="73" t="b">
        <f>AND('Match Sheet'!B66 = "A",'Match Sheet'!C66 = "DG")</f>
        <v>0</v>
      </c>
      <c r="G30" s="73">
        <f t="shared" si="15"/>
        <v>0</v>
      </c>
      <c r="H30" s="73">
        <f t="shared" si="16"/>
        <v>0</v>
      </c>
      <c r="I30" s="73">
        <f t="shared" si="17"/>
        <v>0</v>
      </c>
      <c r="J30" s="73">
        <f t="shared" si="18"/>
        <v>0</v>
      </c>
      <c r="K30" s="73">
        <f t="shared" si="19"/>
        <v>0</v>
      </c>
      <c r="L30" s="73">
        <f t="shared" si="20"/>
        <v>0</v>
      </c>
      <c r="M30" s="73">
        <f t="shared" si="14"/>
        <v>5</v>
      </c>
      <c r="N30" s="73"/>
      <c r="O30" s="73"/>
      <c r="P30" s="73" t="b">
        <f>AND('Match Sheet'!B66 = "A",'Match Sheet'!C66 = "TEMP OFF")</f>
        <v>0</v>
      </c>
      <c r="Q30" s="73" t="b">
        <f>AND('Match Sheet'!B66 = "A",'Match Sheet'!C66 = "TEMP ON")</f>
        <v>0</v>
      </c>
      <c r="R30" s="73" t="b">
        <f>AND('Match Sheet'!B66 = "h",'Match Sheet'!C66 = "br-off")</f>
        <v>0</v>
      </c>
      <c r="S30" s="73" t="b">
        <f>AND('Match Sheet'!B66 = "h",'Match Sheet'!C66 = "br-on")</f>
        <v>0</v>
      </c>
      <c r="T30" s="73" t="b">
        <f>AND('Match Sheet'!B66 = "A",'Match Sheet'!C66 = "C BIN OFF")</f>
        <v>0</v>
      </c>
      <c r="U30" s="73" t="b">
        <f>AND('Match Sheet'!B66 = "A",'Match Sheet'!C66 = "C BIN ON")</f>
        <v>0</v>
      </c>
      <c r="V30" s="73" t="b">
        <f>AND('Match Sheet'!B66 = "A",'Match Sheet'!C66 = "SUB ON")</f>
        <v>0</v>
      </c>
      <c r="W30" s="73" t="b">
        <f>AND('Match Sheet'!B66 = "A",'Match Sheet'!C66 = "SUB OFF")</f>
        <v>0</v>
      </c>
      <c r="X30" s="73" t="b">
        <f>AND('Match Sheet'!$B66 = "A",'Match Sheet'!$C66 = "RC")</f>
        <v>0</v>
      </c>
      <c r="Y30" s="73" t="b">
        <f>AND('Match Sheet'!$B66 = "A",'Match Sheet'!$C66 = "YC")</f>
        <v>0</v>
      </c>
      <c r="Z30" s="73" t="b">
        <f>AND('Match Sheet'!$B66 = "A",'Match Sheet'!$C66 = "2nd YC")</f>
        <v>0</v>
      </c>
      <c r="AA30" s="73"/>
      <c r="AB30" s="73" t="b">
        <f>AND('Match Sheet'!B66 = "",'Match Sheet'!C66 = "fh-e")</f>
        <v>0</v>
      </c>
      <c r="AC30" s="73" t="str">
        <f t="shared" si="21"/>
        <v/>
      </c>
      <c r="AD30" s="73"/>
      <c r="AE30" s="25"/>
      <c r="AF30" s="73" t="b">
        <f>AND('Match Sheet'!B66="B",'Match Sheet'!C66="TRY")</f>
        <v>1</v>
      </c>
      <c r="AG30" s="73" t="b">
        <f>AND('Match Sheet'!B66="B",'Match Sheet'!C66="PEN TRY")</f>
        <v>0</v>
      </c>
      <c r="AH30" s="73" t="b">
        <f>AND('Match Sheet'!B66="B",'Match Sheet'!C66="CON")</f>
        <v>0</v>
      </c>
      <c r="AI30" s="73" t="b">
        <f>AND('Match Sheet'!B66="B",'Match Sheet'!C66="PEN")</f>
        <v>0</v>
      </c>
      <c r="AJ30" s="73" t="b">
        <f>AND('Match Sheet'!B66="B",'Match Sheet'!C66="DG")</f>
        <v>0</v>
      </c>
      <c r="AK30" s="73">
        <f t="shared" si="22"/>
        <v>5</v>
      </c>
      <c r="AL30" s="73">
        <f t="shared" si="23"/>
        <v>0</v>
      </c>
      <c r="AM30" s="73">
        <f t="shared" si="24"/>
        <v>0</v>
      </c>
      <c r="AN30" s="73">
        <f t="shared" si="25"/>
        <v>0</v>
      </c>
      <c r="AO30" s="73">
        <f t="shared" si="26"/>
        <v>0</v>
      </c>
      <c r="AP30" s="73">
        <f t="shared" si="27"/>
        <v>5</v>
      </c>
      <c r="AQ30" s="73">
        <f t="shared" si="28"/>
        <v>36</v>
      </c>
      <c r="AR30" s="73"/>
      <c r="AS30" s="73" t="b">
        <f>AND('Match Sheet'!B66="B",'Match Sheet'!C66="TEMP OFF")</f>
        <v>0</v>
      </c>
      <c r="AT30" s="73" t="b">
        <f>AND('Match Sheet'!B66="B",'Match Sheet'!C66="TEMP ON")</f>
        <v>0</v>
      </c>
      <c r="AU30" s="73" t="b">
        <f>AND('Match Sheet'!B66 = "a",'Match Sheet'!C66 = "br-off")</f>
        <v>0</v>
      </c>
      <c r="AV30" s="73" t="b">
        <f>AND('Match Sheet'!B66 = "a",'Match Sheet'!C66 = "br-on")</f>
        <v>0</v>
      </c>
      <c r="AW30" s="73" t="b">
        <f>AND('Match Sheet'!B66="B",'Match Sheet'!C66="C BIN OFF")</f>
        <v>0</v>
      </c>
      <c r="AX30" s="73" t="b">
        <f>AND('Match Sheet'!B66="b",'Match Sheet'!C66="C BIN ON")</f>
        <v>0</v>
      </c>
      <c r="AY30" s="73" t="b">
        <f>AND('Match Sheet'!B66="B",'Match Sheet'!C66="SUB ON")</f>
        <v>0</v>
      </c>
      <c r="AZ30" s="73" t="b">
        <f>AND('Match Sheet'!B66="B",'Match Sheet'!C66="SUB OFF")</f>
        <v>0</v>
      </c>
      <c r="BA30" s="73" t="b">
        <f>AND('Match Sheet'!$B66 = "B",'Match Sheet'!$C66 = "RC")</f>
        <v>0</v>
      </c>
      <c r="BB30" s="73" t="b">
        <f>AND('Match Sheet'!$B66 = "B",'Match Sheet'!$C66 = "YC")</f>
        <v>0</v>
      </c>
      <c r="BC30" s="73" t="b">
        <f>AND('Match Sheet'!$B66 = "B",'Match Sheet'!$C66 = "2nd YC")</f>
        <v>0</v>
      </c>
      <c r="BD30" s="73"/>
      <c r="BE30" s="73" t="b">
        <f>AND('Match Sheet'!B66 = "",'Match Sheet'!C66 = "fh-e")</f>
        <v>0</v>
      </c>
      <c r="BF30" s="24" t="str">
        <f t="shared" si="5"/>
        <v/>
      </c>
    </row>
    <row r="31" spans="2:58" s="24" customFormat="1" x14ac:dyDescent="0.2">
      <c r="B31" s="73" t="b">
        <f>AND('Match Sheet'!B67 = "A",'Match Sheet'!C67 = "TRY")</f>
        <v>0</v>
      </c>
      <c r="C31" s="73" t="b">
        <f>AND('Match Sheet'!B67 = "A",'Match Sheet'!C67 = "PEN TRY")</f>
        <v>0</v>
      </c>
      <c r="D31" s="73" t="b">
        <f>AND('Match Sheet'!B67 = "A",'Match Sheet'!C67 = "CON")</f>
        <v>0</v>
      </c>
      <c r="E31" s="73" t="b">
        <f>AND('Match Sheet'!B67 = "A",'Match Sheet'!C67 = "PEN")</f>
        <v>0</v>
      </c>
      <c r="F31" s="73" t="b">
        <f>AND('Match Sheet'!B67 = "A",'Match Sheet'!C67 = "DG")</f>
        <v>0</v>
      </c>
      <c r="G31" s="73">
        <f t="shared" si="15"/>
        <v>0</v>
      </c>
      <c r="H31" s="73">
        <f t="shared" si="16"/>
        <v>0</v>
      </c>
      <c r="I31" s="73">
        <f t="shared" si="17"/>
        <v>0</v>
      </c>
      <c r="J31" s="73">
        <f t="shared" si="18"/>
        <v>0</v>
      </c>
      <c r="K31" s="73">
        <f t="shared" si="19"/>
        <v>0</v>
      </c>
      <c r="L31" s="73">
        <f t="shared" si="20"/>
        <v>0</v>
      </c>
      <c r="M31" s="73">
        <f t="shared" si="14"/>
        <v>5</v>
      </c>
      <c r="N31" s="73"/>
      <c r="O31" s="73"/>
      <c r="P31" s="73" t="b">
        <f>AND('Match Sheet'!B67 = "A",'Match Sheet'!C67 = "TEMP OFF")</f>
        <v>0</v>
      </c>
      <c r="Q31" s="73" t="b">
        <f>AND('Match Sheet'!B67 = "A",'Match Sheet'!C67 = "TEMP ON")</f>
        <v>0</v>
      </c>
      <c r="R31" s="73" t="b">
        <f>AND('Match Sheet'!B67 = "h",'Match Sheet'!C67 = "br-off")</f>
        <v>0</v>
      </c>
      <c r="S31" s="73" t="b">
        <f>AND('Match Sheet'!B67 = "h",'Match Sheet'!C67 = "br-on")</f>
        <v>0</v>
      </c>
      <c r="T31" s="73" t="b">
        <f>AND('Match Sheet'!B67 = "A",'Match Sheet'!C67 = "C BIN OFF")</f>
        <v>0</v>
      </c>
      <c r="U31" s="73" t="b">
        <f>AND('Match Sheet'!B67 = "A",'Match Sheet'!C67 = "C BIN ON")</f>
        <v>0</v>
      </c>
      <c r="V31" s="73" t="b">
        <f>AND('Match Sheet'!B67 = "A",'Match Sheet'!C67 = "SUB ON")</f>
        <v>0</v>
      </c>
      <c r="W31" s="73" t="b">
        <f>AND('Match Sheet'!B67 = "A",'Match Sheet'!C67 = "SUB OFF")</f>
        <v>0</v>
      </c>
      <c r="X31" s="73" t="b">
        <f>AND('Match Sheet'!$B67 = "A",'Match Sheet'!$C67 = "RC")</f>
        <v>0</v>
      </c>
      <c r="Y31" s="73" t="b">
        <f>AND('Match Sheet'!$B67 = "A",'Match Sheet'!$C67 = "YC")</f>
        <v>0</v>
      </c>
      <c r="Z31" s="73" t="b">
        <f>AND('Match Sheet'!$B67 = "A",'Match Sheet'!$C67 = "2nd YC")</f>
        <v>0</v>
      </c>
      <c r="AA31" s="73"/>
      <c r="AB31" s="73" t="b">
        <f>AND('Match Sheet'!B67 = "",'Match Sheet'!C67 = "fh-e")</f>
        <v>0</v>
      </c>
      <c r="AC31" s="73" t="str">
        <f t="shared" si="21"/>
        <v/>
      </c>
      <c r="AD31" s="73"/>
      <c r="AE31" s="25"/>
      <c r="AF31" s="73" t="b">
        <f>AND('Match Sheet'!B67="B",'Match Sheet'!C67="TRY")</f>
        <v>0</v>
      </c>
      <c r="AG31" s="73" t="b">
        <f>AND('Match Sheet'!B67="B",'Match Sheet'!C67="PEN TRY")</f>
        <v>0</v>
      </c>
      <c r="AH31" s="73" t="b">
        <f>AND('Match Sheet'!B67="B",'Match Sheet'!C67="CON")</f>
        <v>0</v>
      </c>
      <c r="AI31" s="73" t="b">
        <f>AND('Match Sheet'!B67="B",'Match Sheet'!C67="PEN")</f>
        <v>0</v>
      </c>
      <c r="AJ31" s="73" t="b">
        <f>AND('Match Sheet'!B67="B",'Match Sheet'!C67="DG")</f>
        <v>0</v>
      </c>
      <c r="AK31" s="73">
        <f t="shared" si="22"/>
        <v>0</v>
      </c>
      <c r="AL31" s="73">
        <f t="shared" si="23"/>
        <v>0</v>
      </c>
      <c r="AM31" s="73">
        <f t="shared" si="24"/>
        <v>0</v>
      </c>
      <c r="AN31" s="73">
        <f t="shared" si="25"/>
        <v>0</v>
      </c>
      <c r="AO31" s="73">
        <f t="shared" si="26"/>
        <v>0</v>
      </c>
      <c r="AP31" s="73">
        <f t="shared" si="27"/>
        <v>0</v>
      </c>
      <c r="AQ31" s="73">
        <f t="shared" si="28"/>
        <v>36</v>
      </c>
      <c r="AR31" s="73"/>
      <c r="AS31" s="73" t="b">
        <f>AND('Match Sheet'!B67="B",'Match Sheet'!C67="TEMP OFF")</f>
        <v>0</v>
      </c>
      <c r="AT31" s="73" t="b">
        <f>AND('Match Sheet'!B67="B",'Match Sheet'!C67="TEMP ON")</f>
        <v>0</v>
      </c>
      <c r="AU31" s="73" t="b">
        <f>AND('Match Sheet'!B67 = "a",'Match Sheet'!C67 = "br-off")</f>
        <v>0</v>
      </c>
      <c r="AV31" s="73" t="b">
        <f>AND('Match Sheet'!B67 = "a",'Match Sheet'!C67 = "br-on")</f>
        <v>0</v>
      </c>
      <c r="AW31" s="73" t="b">
        <f>AND('Match Sheet'!B67="B",'Match Sheet'!C67="C BIN OFF")</f>
        <v>0</v>
      </c>
      <c r="AX31" s="73" t="b">
        <f>AND('Match Sheet'!B67="b",'Match Sheet'!C67="C BIN ON")</f>
        <v>0</v>
      </c>
      <c r="AY31" s="73" t="b">
        <f>AND('Match Sheet'!B67="B",'Match Sheet'!C67="SUB ON")</f>
        <v>0</v>
      </c>
      <c r="AZ31" s="73" t="b">
        <f>AND('Match Sheet'!B67="B",'Match Sheet'!C67="SUB OFF")</f>
        <v>0</v>
      </c>
      <c r="BA31" s="73" t="b">
        <f>AND('Match Sheet'!$B67 = "B",'Match Sheet'!$C67 = "RC")</f>
        <v>0</v>
      </c>
      <c r="BB31" s="73" t="b">
        <f>AND('Match Sheet'!$B67 = "B",'Match Sheet'!$C67 = "YC")</f>
        <v>0</v>
      </c>
      <c r="BC31" s="73" t="b">
        <f>AND('Match Sheet'!$B67 = "B",'Match Sheet'!$C67 = "2nd YC")</f>
        <v>0</v>
      </c>
      <c r="BD31" s="73"/>
      <c r="BE31" s="73" t="b">
        <f>AND('Match Sheet'!B67 = "",'Match Sheet'!C67 = "fh-e")</f>
        <v>0</v>
      </c>
      <c r="BF31" s="24" t="str">
        <f t="shared" si="5"/>
        <v/>
      </c>
    </row>
    <row r="32" spans="2:58" s="24" customFormat="1" x14ac:dyDescent="0.2">
      <c r="B32" s="73" t="b">
        <f>AND('Match Sheet'!B68 = "A",'Match Sheet'!C68 = "TRY")</f>
        <v>0</v>
      </c>
      <c r="C32" s="73" t="b">
        <f>AND('Match Sheet'!B68 = "A",'Match Sheet'!C68 = "PEN TRY")</f>
        <v>0</v>
      </c>
      <c r="D32" s="73" t="b">
        <f>AND('Match Sheet'!B68 = "A",'Match Sheet'!C68 = "CON")</f>
        <v>0</v>
      </c>
      <c r="E32" s="73" t="b">
        <f>AND('Match Sheet'!B68 = "A",'Match Sheet'!C68 = "PEN")</f>
        <v>0</v>
      </c>
      <c r="F32" s="73" t="b">
        <f>AND('Match Sheet'!B68 = "A",'Match Sheet'!C68 = "DG")</f>
        <v>0</v>
      </c>
      <c r="G32" s="73">
        <f t="shared" si="15"/>
        <v>0</v>
      </c>
      <c r="H32" s="73">
        <f t="shared" si="16"/>
        <v>0</v>
      </c>
      <c r="I32" s="73">
        <f t="shared" si="17"/>
        <v>0</v>
      </c>
      <c r="J32" s="73">
        <f t="shared" si="18"/>
        <v>0</v>
      </c>
      <c r="K32" s="73">
        <f t="shared" si="19"/>
        <v>0</v>
      </c>
      <c r="L32" s="73">
        <f t="shared" si="20"/>
        <v>0</v>
      </c>
      <c r="M32" s="73">
        <f t="shared" si="14"/>
        <v>5</v>
      </c>
      <c r="N32" s="73"/>
      <c r="O32" s="73"/>
      <c r="P32" s="73" t="b">
        <f>AND('Match Sheet'!B68 = "A",'Match Sheet'!C68 = "TEMP OFF")</f>
        <v>0</v>
      </c>
      <c r="Q32" s="73" t="b">
        <f>AND('Match Sheet'!B68 = "A",'Match Sheet'!C68 = "TEMP ON")</f>
        <v>0</v>
      </c>
      <c r="R32" s="73" t="b">
        <f>AND('Match Sheet'!B68 = "h",'Match Sheet'!C68 = "br-off")</f>
        <v>0</v>
      </c>
      <c r="S32" s="73" t="b">
        <f>AND('Match Sheet'!B68 = "h",'Match Sheet'!C68 = "br-on")</f>
        <v>0</v>
      </c>
      <c r="T32" s="73" t="b">
        <f>AND('Match Sheet'!B68 = "A",'Match Sheet'!C68 = "C BIN OFF")</f>
        <v>0</v>
      </c>
      <c r="U32" s="73" t="b">
        <f>AND('Match Sheet'!B68 = "A",'Match Sheet'!C68 = "C BIN ON")</f>
        <v>0</v>
      </c>
      <c r="V32" s="73" t="b">
        <f>AND('Match Sheet'!B68 = "A",'Match Sheet'!C68 = "SUB ON")</f>
        <v>0</v>
      </c>
      <c r="W32" s="73" t="b">
        <f>AND('Match Sheet'!B68 = "A",'Match Sheet'!C68 = "SUB OFF")</f>
        <v>0</v>
      </c>
      <c r="X32" s="73" t="b">
        <f>AND('Match Sheet'!$B68 = "A",'Match Sheet'!$C68 = "RC")</f>
        <v>0</v>
      </c>
      <c r="Y32" s="73" t="b">
        <f>AND('Match Sheet'!$B68 = "A",'Match Sheet'!$C68 = "YC")</f>
        <v>0</v>
      </c>
      <c r="Z32" s="73" t="b">
        <f>AND('Match Sheet'!$B68 = "A",'Match Sheet'!$C68 = "2nd YC")</f>
        <v>0</v>
      </c>
      <c r="AA32" s="73"/>
      <c r="AB32" s="73" t="b">
        <f>AND('Match Sheet'!B68 = "",'Match Sheet'!C68 = "fh-e")</f>
        <v>0</v>
      </c>
      <c r="AC32" s="73" t="str">
        <f t="shared" si="21"/>
        <v/>
      </c>
      <c r="AD32" s="73"/>
      <c r="AE32" s="25"/>
      <c r="AF32" s="73" t="b">
        <f>AND('Match Sheet'!B68="B",'Match Sheet'!C68="TRY")</f>
        <v>0</v>
      </c>
      <c r="AG32" s="73" t="b">
        <f>AND('Match Sheet'!B68="B",'Match Sheet'!C68="PEN TRY")</f>
        <v>0</v>
      </c>
      <c r="AH32" s="73" t="b">
        <f>AND('Match Sheet'!B68="B",'Match Sheet'!C68="CON")</f>
        <v>0</v>
      </c>
      <c r="AI32" s="73" t="b">
        <f>AND('Match Sheet'!B68="B",'Match Sheet'!C68="PEN")</f>
        <v>0</v>
      </c>
      <c r="AJ32" s="73" t="b">
        <f>AND('Match Sheet'!B68="B",'Match Sheet'!C68="DG")</f>
        <v>0</v>
      </c>
      <c r="AK32" s="73">
        <f t="shared" si="22"/>
        <v>0</v>
      </c>
      <c r="AL32" s="73">
        <f t="shared" si="23"/>
        <v>0</v>
      </c>
      <c r="AM32" s="73">
        <f t="shared" si="24"/>
        <v>0</v>
      </c>
      <c r="AN32" s="73">
        <f t="shared" si="25"/>
        <v>0</v>
      </c>
      <c r="AO32" s="73">
        <f t="shared" si="26"/>
        <v>0</v>
      </c>
      <c r="AP32" s="73">
        <f t="shared" si="27"/>
        <v>0</v>
      </c>
      <c r="AQ32" s="73">
        <f t="shared" si="28"/>
        <v>36</v>
      </c>
      <c r="AR32" s="73"/>
      <c r="AS32" s="73" t="b">
        <f>AND('Match Sheet'!B68="B",'Match Sheet'!C68="TEMP OFF")</f>
        <v>0</v>
      </c>
      <c r="AT32" s="73" t="b">
        <f>AND('Match Sheet'!B68="B",'Match Sheet'!C68="TEMP ON")</f>
        <v>0</v>
      </c>
      <c r="AU32" s="73" t="b">
        <f>AND('Match Sheet'!B68 = "a",'Match Sheet'!C68 = "br-off")</f>
        <v>0</v>
      </c>
      <c r="AV32" s="73" t="b">
        <f>AND('Match Sheet'!B68 = "a",'Match Sheet'!C68 = "br-on")</f>
        <v>0</v>
      </c>
      <c r="AW32" s="73" t="b">
        <f>AND('Match Sheet'!B68="B",'Match Sheet'!C68="C BIN OFF")</f>
        <v>0</v>
      </c>
      <c r="AX32" s="73" t="b">
        <f>AND('Match Sheet'!B68="b",'Match Sheet'!C68="C BIN ON")</f>
        <v>0</v>
      </c>
      <c r="AY32" s="73" t="b">
        <f>AND('Match Sheet'!B68="B",'Match Sheet'!C68="SUB ON")</f>
        <v>0</v>
      </c>
      <c r="AZ32" s="73" t="b">
        <f>AND('Match Sheet'!B68="B",'Match Sheet'!C68="SUB OFF")</f>
        <v>0</v>
      </c>
      <c r="BA32" s="73" t="b">
        <f>AND('Match Sheet'!$B68 = "B",'Match Sheet'!$C68 = "RC")</f>
        <v>0</v>
      </c>
      <c r="BB32" s="73" t="b">
        <f>AND('Match Sheet'!$B68 = "B",'Match Sheet'!$C68 = "YC")</f>
        <v>0</v>
      </c>
      <c r="BC32" s="73" t="b">
        <f>AND('Match Sheet'!$B68 = "B",'Match Sheet'!$C68 = "2nd YC")</f>
        <v>0</v>
      </c>
      <c r="BD32" s="73"/>
      <c r="BE32" s="73" t="b">
        <f>AND('Match Sheet'!B68 = "",'Match Sheet'!C68 = "fh-e")</f>
        <v>0</v>
      </c>
      <c r="BF32" s="24" t="str">
        <f t="shared" si="5"/>
        <v/>
      </c>
    </row>
    <row r="33" spans="2:58" s="24" customFormat="1" x14ac:dyDescent="0.2">
      <c r="B33" s="73" t="b">
        <f>AND('Match Sheet'!B69 = "A",'Match Sheet'!C69 = "TRY")</f>
        <v>0</v>
      </c>
      <c r="C33" s="73" t="b">
        <f>AND('Match Sheet'!B69 = "A",'Match Sheet'!C69 = "PEN TRY")</f>
        <v>0</v>
      </c>
      <c r="D33" s="73" t="b">
        <f>AND('Match Sheet'!B69 = "A",'Match Sheet'!C69 = "CON")</f>
        <v>0</v>
      </c>
      <c r="E33" s="73" t="b">
        <f>AND('Match Sheet'!B69 = "A",'Match Sheet'!C69 = "PEN")</f>
        <v>0</v>
      </c>
      <c r="F33" s="73" t="b">
        <f>AND('Match Sheet'!B69 = "A",'Match Sheet'!C69 = "DG")</f>
        <v>0</v>
      </c>
      <c r="G33" s="73">
        <f t="shared" si="15"/>
        <v>0</v>
      </c>
      <c r="H33" s="73">
        <f t="shared" si="16"/>
        <v>0</v>
      </c>
      <c r="I33" s="73">
        <f t="shared" si="17"/>
        <v>0</v>
      </c>
      <c r="J33" s="73">
        <f t="shared" si="18"/>
        <v>0</v>
      </c>
      <c r="K33" s="73">
        <f t="shared" si="19"/>
        <v>0</v>
      </c>
      <c r="L33" s="73">
        <f t="shared" si="20"/>
        <v>0</v>
      </c>
      <c r="M33" s="73">
        <f t="shared" si="14"/>
        <v>5</v>
      </c>
      <c r="N33" s="73"/>
      <c r="O33" s="73"/>
      <c r="P33" s="73" t="b">
        <f>AND('Match Sheet'!B69 = "A",'Match Sheet'!C69 = "TEMP OFF")</f>
        <v>0</v>
      </c>
      <c r="Q33" s="73" t="b">
        <f>AND('Match Sheet'!B69 = "A",'Match Sheet'!C69 = "TEMP ON")</f>
        <v>0</v>
      </c>
      <c r="R33" s="73" t="b">
        <f>AND('Match Sheet'!B69 = "h",'Match Sheet'!C69 = "br-off")</f>
        <v>0</v>
      </c>
      <c r="S33" s="73" t="b">
        <f>AND('Match Sheet'!B69 = "h",'Match Sheet'!C69 = "br-on")</f>
        <v>0</v>
      </c>
      <c r="T33" s="73" t="b">
        <f>AND('Match Sheet'!B69 = "A",'Match Sheet'!C69 = "C BIN OFF")</f>
        <v>0</v>
      </c>
      <c r="U33" s="73" t="b">
        <f>AND('Match Sheet'!B69 = "A",'Match Sheet'!C69 = "C BIN ON")</f>
        <v>0</v>
      </c>
      <c r="V33" s="73" t="b">
        <f>AND('Match Sheet'!B69 = "A",'Match Sheet'!C69 = "SUB ON")</f>
        <v>0</v>
      </c>
      <c r="W33" s="73" t="b">
        <f>AND('Match Sheet'!B69 = "A",'Match Sheet'!C69 = "SUB OFF")</f>
        <v>0</v>
      </c>
      <c r="X33" s="73" t="b">
        <f>AND('Match Sheet'!$B69 = "A",'Match Sheet'!$C69 = "RC")</f>
        <v>0</v>
      </c>
      <c r="Y33" s="73" t="b">
        <f>AND('Match Sheet'!$B69 = "A",'Match Sheet'!$C69 = "YC")</f>
        <v>0</v>
      </c>
      <c r="Z33" s="73" t="b">
        <f>AND('Match Sheet'!$B69 = "A",'Match Sheet'!$C69 = "2nd YC")</f>
        <v>0</v>
      </c>
      <c r="AA33" s="73"/>
      <c r="AB33" s="73" t="b">
        <f>AND('Match Sheet'!B69 = "",'Match Sheet'!C69 = "fh-e")</f>
        <v>0</v>
      </c>
      <c r="AC33" s="73" t="str">
        <f t="shared" si="21"/>
        <v/>
      </c>
      <c r="AD33" s="73"/>
      <c r="AE33" s="25"/>
      <c r="AF33" s="73" t="b">
        <f>AND('Match Sheet'!B69="B",'Match Sheet'!C69="TRY")</f>
        <v>0</v>
      </c>
      <c r="AG33" s="73" t="b">
        <f>AND('Match Sheet'!B69="B",'Match Sheet'!C69="PEN TRY")</f>
        <v>0</v>
      </c>
      <c r="AH33" s="73" t="b">
        <f>AND('Match Sheet'!B69="B",'Match Sheet'!C69="CON")</f>
        <v>0</v>
      </c>
      <c r="AI33" s="73" t="b">
        <f>AND('Match Sheet'!B69="B",'Match Sheet'!C69="PEN")</f>
        <v>0</v>
      </c>
      <c r="AJ33" s="73" t="b">
        <f>AND('Match Sheet'!B69="B",'Match Sheet'!C69="DG")</f>
        <v>0</v>
      </c>
      <c r="AK33" s="73">
        <f t="shared" si="22"/>
        <v>0</v>
      </c>
      <c r="AL33" s="73">
        <f t="shared" si="23"/>
        <v>0</v>
      </c>
      <c r="AM33" s="73">
        <f t="shared" si="24"/>
        <v>0</v>
      </c>
      <c r="AN33" s="73">
        <f t="shared" si="25"/>
        <v>0</v>
      </c>
      <c r="AO33" s="73">
        <f t="shared" si="26"/>
        <v>0</v>
      </c>
      <c r="AP33" s="73">
        <f t="shared" si="27"/>
        <v>0</v>
      </c>
      <c r="AQ33" s="73">
        <f t="shared" si="28"/>
        <v>36</v>
      </c>
      <c r="AR33" s="73"/>
      <c r="AS33" s="73" t="b">
        <f>AND('Match Sheet'!B69="B",'Match Sheet'!C69="TEMP OFF")</f>
        <v>0</v>
      </c>
      <c r="AT33" s="73" t="b">
        <f>AND('Match Sheet'!B69="B",'Match Sheet'!C69="TEMP ON")</f>
        <v>0</v>
      </c>
      <c r="AU33" s="73" t="b">
        <f>AND('Match Sheet'!B69 = "a",'Match Sheet'!C69 = "br-off")</f>
        <v>0</v>
      </c>
      <c r="AV33" s="73" t="b">
        <f>AND('Match Sheet'!B69 = "a",'Match Sheet'!C69 = "br-on")</f>
        <v>0</v>
      </c>
      <c r="AW33" s="73" t="b">
        <f>AND('Match Sheet'!B69="B",'Match Sheet'!C69="C BIN OFF")</f>
        <v>0</v>
      </c>
      <c r="AX33" s="73" t="b">
        <f>AND('Match Sheet'!B69="b",'Match Sheet'!C69="C BIN ON")</f>
        <v>0</v>
      </c>
      <c r="AY33" s="73" t="b">
        <f>AND('Match Sheet'!B69="B",'Match Sheet'!C69="SUB ON")</f>
        <v>0</v>
      </c>
      <c r="AZ33" s="73" t="b">
        <f>AND('Match Sheet'!B69="B",'Match Sheet'!C69="SUB OFF")</f>
        <v>0</v>
      </c>
      <c r="BA33" s="73" t="b">
        <f>AND('Match Sheet'!$B69 = "B",'Match Sheet'!$C69 = "RC")</f>
        <v>0</v>
      </c>
      <c r="BB33" s="73" t="b">
        <f>AND('Match Sheet'!$B69 = "B",'Match Sheet'!$C69 = "YC")</f>
        <v>0</v>
      </c>
      <c r="BC33" s="73" t="b">
        <f>AND('Match Sheet'!$B69 = "B",'Match Sheet'!$C69 = "2nd YC")</f>
        <v>0</v>
      </c>
      <c r="BD33" s="73"/>
      <c r="BE33" s="73" t="b">
        <f>AND('Match Sheet'!B69 = "",'Match Sheet'!C69 = "fh-e")</f>
        <v>0</v>
      </c>
      <c r="BF33" s="24" t="str">
        <f t="shared" si="5"/>
        <v/>
      </c>
    </row>
    <row r="34" spans="2:58" s="24" customFormat="1" x14ac:dyDescent="0.2">
      <c r="B34" s="73" t="b">
        <f>AND('Match Sheet'!B70 = "A",'Match Sheet'!C70 = "TRY")</f>
        <v>0</v>
      </c>
      <c r="C34" s="73" t="b">
        <f>AND('Match Sheet'!B70 = "A",'Match Sheet'!C70 = "PEN TRY")</f>
        <v>0</v>
      </c>
      <c r="D34" s="73" t="b">
        <f>AND('Match Sheet'!B70 = "A",'Match Sheet'!C70 = "CON")</f>
        <v>0</v>
      </c>
      <c r="E34" s="73" t="b">
        <f>AND('Match Sheet'!B70 = "A",'Match Sheet'!C70 = "PEN")</f>
        <v>0</v>
      </c>
      <c r="F34" s="73" t="b">
        <f>AND('Match Sheet'!B70 = "A",'Match Sheet'!C70 = "DG")</f>
        <v>0</v>
      </c>
      <c r="G34" s="73">
        <f t="shared" si="15"/>
        <v>0</v>
      </c>
      <c r="H34" s="73">
        <f t="shared" si="16"/>
        <v>0</v>
      </c>
      <c r="I34" s="73">
        <f t="shared" si="17"/>
        <v>0</v>
      </c>
      <c r="J34" s="73">
        <f t="shared" si="18"/>
        <v>0</v>
      </c>
      <c r="K34" s="73">
        <f t="shared" si="19"/>
        <v>0</v>
      </c>
      <c r="L34" s="73">
        <f t="shared" si="20"/>
        <v>0</v>
      </c>
      <c r="M34" s="73">
        <f t="shared" si="14"/>
        <v>5</v>
      </c>
      <c r="N34" s="73"/>
      <c r="O34" s="73"/>
      <c r="P34" s="73" t="b">
        <f>AND('Match Sheet'!B70 = "A",'Match Sheet'!C70 = "TEMP OFF")</f>
        <v>0</v>
      </c>
      <c r="Q34" s="73" t="b">
        <f>AND('Match Sheet'!B70 = "A",'Match Sheet'!C70 = "TEMP ON")</f>
        <v>0</v>
      </c>
      <c r="R34" s="73" t="b">
        <f>AND('Match Sheet'!B70 = "h",'Match Sheet'!C70 = "br-off")</f>
        <v>0</v>
      </c>
      <c r="S34" s="73" t="b">
        <f>AND('Match Sheet'!B70 = "h",'Match Sheet'!C70 = "br-on")</f>
        <v>0</v>
      </c>
      <c r="T34" s="73" t="b">
        <f>AND('Match Sheet'!B70 = "A",'Match Sheet'!C70 = "C BIN OFF")</f>
        <v>0</v>
      </c>
      <c r="U34" s="73" t="b">
        <f>AND('Match Sheet'!B70 = "A",'Match Sheet'!C70 = "C BIN ON")</f>
        <v>0</v>
      </c>
      <c r="V34" s="73" t="b">
        <f>AND('Match Sheet'!B70 = "A",'Match Sheet'!C70 = "SUB ON")</f>
        <v>0</v>
      </c>
      <c r="W34" s="73" t="b">
        <f>AND('Match Sheet'!B70 = "A",'Match Sheet'!C70 = "SUB OFF")</f>
        <v>0</v>
      </c>
      <c r="X34" s="73" t="b">
        <f>AND('Match Sheet'!$B70 = "A",'Match Sheet'!$C70 = "RC")</f>
        <v>0</v>
      </c>
      <c r="Y34" s="73" t="b">
        <f>AND('Match Sheet'!$B70 = "A",'Match Sheet'!$C70 = "YC")</f>
        <v>0</v>
      </c>
      <c r="Z34" s="73" t="b">
        <f>AND('Match Sheet'!$B70 = "A",'Match Sheet'!$C70 = "2nd YC")</f>
        <v>0</v>
      </c>
      <c r="AA34" s="73"/>
      <c r="AB34" s="73" t="b">
        <f>AND('Match Sheet'!B70 = "",'Match Sheet'!C70 = "fh-e")</f>
        <v>0</v>
      </c>
      <c r="AC34" s="73" t="str">
        <f t="shared" si="21"/>
        <v/>
      </c>
      <c r="AD34" s="73"/>
      <c r="AE34" s="25"/>
      <c r="AF34" s="73" t="b">
        <f>AND('Match Sheet'!B70="B",'Match Sheet'!C70="TRY")</f>
        <v>1</v>
      </c>
      <c r="AG34" s="73" t="b">
        <f>AND('Match Sheet'!B70="B",'Match Sheet'!C70="PEN TRY")</f>
        <v>0</v>
      </c>
      <c r="AH34" s="73" t="b">
        <f>AND('Match Sheet'!B70="B",'Match Sheet'!C70="CON")</f>
        <v>0</v>
      </c>
      <c r="AI34" s="73" t="b">
        <f>AND('Match Sheet'!B70="B",'Match Sheet'!C70="PEN")</f>
        <v>0</v>
      </c>
      <c r="AJ34" s="73" t="b">
        <f>AND('Match Sheet'!B70="B",'Match Sheet'!C70="DG")</f>
        <v>0</v>
      </c>
      <c r="AK34" s="73">
        <f t="shared" si="22"/>
        <v>5</v>
      </c>
      <c r="AL34" s="73">
        <f t="shared" si="23"/>
        <v>0</v>
      </c>
      <c r="AM34" s="73">
        <f t="shared" si="24"/>
        <v>0</v>
      </c>
      <c r="AN34" s="73">
        <f t="shared" si="25"/>
        <v>0</v>
      </c>
      <c r="AO34" s="73">
        <f t="shared" si="26"/>
        <v>0</v>
      </c>
      <c r="AP34" s="73">
        <f t="shared" si="27"/>
        <v>5</v>
      </c>
      <c r="AQ34" s="73">
        <f t="shared" si="28"/>
        <v>41</v>
      </c>
      <c r="AR34" s="73"/>
      <c r="AS34" s="73" t="b">
        <f>AND('Match Sheet'!B70="B",'Match Sheet'!C70="TEMP OFF")</f>
        <v>0</v>
      </c>
      <c r="AT34" s="73" t="b">
        <f>AND('Match Sheet'!B70="B",'Match Sheet'!C70="TEMP ON")</f>
        <v>0</v>
      </c>
      <c r="AU34" s="73" t="b">
        <f>AND('Match Sheet'!B70 = "a",'Match Sheet'!C70 = "br-off")</f>
        <v>0</v>
      </c>
      <c r="AV34" s="73" t="b">
        <f>AND('Match Sheet'!B70 = "a",'Match Sheet'!C70 = "br-on")</f>
        <v>0</v>
      </c>
      <c r="AW34" s="73" t="b">
        <f>AND('Match Sheet'!B70="B",'Match Sheet'!C70="C BIN OFF")</f>
        <v>0</v>
      </c>
      <c r="AX34" s="73" t="b">
        <f>AND('Match Sheet'!B70="b",'Match Sheet'!C70="C BIN ON")</f>
        <v>0</v>
      </c>
      <c r="AY34" s="73" t="b">
        <f>AND('Match Sheet'!B70="B",'Match Sheet'!C70="SUB ON")</f>
        <v>0</v>
      </c>
      <c r="AZ34" s="73" t="b">
        <f>AND('Match Sheet'!B70="B",'Match Sheet'!C70="SUB OFF")</f>
        <v>0</v>
      </c>
      <c r="BA34" s="73" t="b">
        <f>AND('Match Sheet'!$B70 = "B",'Match Sheet'!$C70 = "RC")</f>
        <v>0</v>
      </c>
      <c r="BB34" s="73" t="b">
        <f>AND('Match Sheet'!$B70 = "B",'Match Sheet'!$C70 = "YC")</f>
        <v>0</v>
      </c>
      <c r="BC34" s="73" t="b">
        <f>AND('Match Sheet'!$B70 = "B",'Match Sheet'!$C70 = "2nd YC")</f>
        <v>0</v>
      </c>
      <c r="BD34" s="73"/>
      <c r="BE34" s="73" t="b">
        <f>AND('Match Sheet'!B70 = "",'Match Sheet'!C70 = "fh-e")</f>
        <v>0</v>
      </c>
      <c r="BF34" s="24" t="str">
        <f t="shared" si="5"/>
        <v/>
      </c>
    </row>
    <row r="35" spans="2:58" s="24" customFormat="1" x14ac:dyDescent="0.2">
      <c r="B35" s="73" t="b">
        <f>AND('Match Sheet'!B71 = "A",'Match Sheet'!C71 = "TRY")</f>
        <v>0</v>
      </c>
      <c r="C35" s="73" t="b">
        <f>AND('Match Sheet'!B71 = "A",'Match Sheet'!C71 = "PEN TRY")</f>
        <v>0</v>
      </c>
      <c r="D35" s="73" t="b">
        <f>AND('Match Sheet'!B71 = "A",'Match Sheet'!C71 = "CON")</f>
        <v>0</v>
      </c>
      <c r="E35" s="73" t="b">
        <f>AND('Match Sheet'!B71 = "A",'Match Sheet'!C71 = "PEN")</f>
        <v>0</v>
      </c>
      <c r="F35" s="73" t="b">
        <f>AND('Match Sheet'!B71 = "A",'Match Sheet'!C71 = "DG")</f>
        <v>0</v>
      </c>
      <c r="G35" s="73">
        <f t="shared" si="15"/>
        <v>0</v>
      </c>
      <c r="H35" s="73">
        <f t="shared" si="16"/>
        <v>0</v>
      </c>
      <c r="I35" s="73">
        <f t="shared" si="17"/>
        <v>0</v>
      </c>
      <c r="J35" s="73">
        <f t="shared" si="18"/>
        <v>0</v>
      </c>
      <c r="K35" s="73">
        <f t="shared" si="19"/>
        <v>0</v>
      </c>
      <c r="L35" s="73">
        <f t="shared" si="20"/>
        <v>0</v>
      </c>
      <c r="M35" s="73">
        <f t="shared" si="14"/>
        <v>5</v>
      </c>
      <c r="N35" s="73"/>
      <c r="O35" s="73"/>
      <c r="P35" s="73" t="b">
        <f>AND('Match Sheet'!B71 = "A",'Match Sheet'!C71 = "TEMP OFF")</f>
        <v>0</v>
      </c>
      <c r="Q35" s="73" t="b">
        <f>AND('Match Sheet'!B71 = "A",'Match Sheet'!C71 = "TEMP ON")</f>
        <v>0</v>
      </c>
      <c r="R35" s="73" t="b">
        <f>AND('Match Sheet'!B71 = "h",'Match Sheet'!C71 = "br-off")</f>
        <v>0</v>
      </c>
      <c r="S35" s="73" t="b">
        <f>AND('Match Sheet'!B71 = "h",'Match Sheet'!C71 = "br-on")</f>
        <v>0</v>
      </c>
      <c r="T35" s="73" t="b">
        <f>AND('Match Sheet'!B71 = "A",'Match Sheet'!C71 = "C BIN OFF")</f>
        <v>0</v>
      </c>
      <c r="U35" s="73" t="b">
        <f>AND('Match Sheet'!B71 = "A",'Match Sheet'!C71 = "C BIN ON")</f>
        <v>0</v>
      </c>
      <c r="V35" s="73" t="b">
        <f>AND('Match Sheet'!B71 = "A",'Match Sheet'!C71 = "SUB ON")</f>
        <v>0</v>
      </c>
      <c r="W35" s="73" t="b">
        <f>AND('Match Sheet'!B71 = "A",'Match Sheet'!C71 = "SUB OFF")</f>
        <v>0</v>
      </c>
      <c r="X35" s="73" t="b">
        <f>AND('Match Sheet'!$B71 = "A",'Match Sheet'!$C71 = "RC")</f>
        <v>0</v>
      </c>
      <c r="Y35" s="73" t="b">
        <f>AND('Match Sheet'!$B71 = "A",'Match Sheet'!$C71 = "YC")</f>
        <v>0</v>
      </c>
      <c r="Z35" s="73" t="b">
        <f>AND('Match Sheet'!$B71 = "A",'Match Sheet'!$C71 = "2nd YC")</f>
        <v>0</v>
      </c>
      <c r="AA35" s="73"/>
      <c r="AB35" s="73" t="b">
        <f>AND('Match Sheet'!B71 = "",'Match Sheet'!C71 = "fh-e")</f>
        <v>0</v>
      </c>
      <c r="AC35" s="73" t="str">
        <f t="shared" si="21"/>
        <v/>
      </c>
      <c r="AD35" s="73"/>
      <c r="AE35" s="25"/>
      <c r="AF35" s="73" t="b">
        <f>AND('Match Sheet'!B71="B",'Match Sheet'!C71="TRY")</f>
        <v>0</v>
      </c>
      <c r="AG35" s="73" t="b">
        <f>AND('Match Sheet'!B71="B",'Match Sheet'!C71="PEN TRY")</f>
        <v>0</v>
      </c>
      <c r="AH35" s="73" t="b">
        <f>AND('Match Sheet'!B71="B",'Match Sheet'!C71="CON")</f>
        <v>0</v>
      </c>
      <c r="AI35" s="73" t="b">
        <f>AND('Match Sheet'!B71="B",'Match Sheet'!C71="PEN")</f>
        <v>0</v>
      </c>
      <c r="AJ35" s="73" t="b">
        <f>AND('Match Sheet'!B71="B",'Match Sheet'!C71="DG")</f>
        <v>0</v>
      </c>
      <c r="AK35" s="73">
        <f t="shared" si="22"/>
        <v>0</v>
      </c>
      <c r="AL35" s="73">
        <f t="shared" si="23"/>
        <v>0</v>
      </c>
      <c r="AM35" s="73">
        <f t="shared" si="24"/>
        <v>0</v>
      </c>
      <c r="AN35" s="73">
        <f t="shared" si="25"/>
        <v>0</v>
      </c>
      <c r="AO35" s="73">
        <f t="shared" si="26"/>
        <v>0</v>
      </c>
      <c r="AP35" s="73">
        <f t="shared" si="27"/>
        <v>0</v>
      </c>
      <c r="AQ35" s="73">
        <f t="shared" si="28"/>
        <v>41</v>
      </c>
      <c r="AR35" s="73"/>
      <c r="AS35" s="73" t="b">
        <f>AND('Match Sheet'!B71="B",'Match Sheet'!C71="TEMP OFF")</f>
        <v>0</v>
      </c>
      <c r="AT35" s="73" t="b">
        <f>AND('Match Sheet'!B71="B",'Match Sheet'!C71="TEMP ON")</f>
        <v>0</v>
      </c>
      <c r="AU35" s="73" t="b">
        <f>AND('Match Sheet'!B71 = "a",'Match Sheet'!C71 = "br-off")</f>
        <v>0</v>
      </c>
      <c r="AV35" s="73" t="b">
        <f>AND('Match Sheet'!B71 = "a",'Match Sheet'!C71 = "br-on")</f>
        <v>0</v>
      </c>
      <c r="AW35" s="73" t="b">
        <f>AND('Match Sheet'!B71="B",'Match Sheet'!C71="C BIN OFF")</f>
        <v>0</v>
      </c>
      <c r="AX35" s="73" t="b">
        <f>AND('Match Sheet'!B71="b",'Match Sheet'!C71="C BIN ON")</f>
        <v>0</v>
      </c>
      <c r="AY35" s="73" t="b">
        <f>AND('Match Sheet'!B71="B",'Match Sheet'!C71="SUB ON")</f>
        <v>0</v>
      </c>
      <c r="AZ35" s="73" t="b">
        <f>AND('Match Sheet'!B71="B",'Match Sheet'!C71="SUB OFF")</f>
        <v>0</v>
      </c>
      <c r="BA35" s="73" t="b">
        <f>AND('Match Sheet'!$B71 = "B",'Match Sheet'!$C71 = "RC")</f>
        <v>0</v>
      </c>
      <c r="BB35" s="73" t="b">
        <f>AND('Match Sheet'!$B71 = "B",'Match Sheet'!$C71 = "YC")</f>
        <v>0</v>
      </c>
      <c r="BC35" s="73" t="b">
        <f>AND('Match Sheet'!$B71 = "B",'Match Sheet'!$C71 = "2nd YC")</f>
        <v>0</v>
      </c>
      <c r="BD35" s="73"/>
      <c r="BE35" s="73" t="b">
        <f>AND('Match Sheet'!B71 = "",'Match Sheet'!C71 = "fh-e")</f>
        <v>0</v>
      </c>
      <c r="BF35" s="24" t="str">
        <f t="shared" si="5"/>
        <v/>
      </c>
    </row>
    <row r="36" spans="2:58" s="24" customFormat="1" x14ac:dyDescent="0.2">
      <c r="B36" s="73" t="b">
        <f>AND('Match Sheet'!B72 = "A",'Match Sheet'!C72 = "TRY")</f>
        <v>0</v>
      </c>
      <c r="C36" s="73" t="b">
        <f>AND('Match Sheet'!B72 = "A",'Match Sheet'!C72 = "PEN TRY")</f>
        <v>0</v>
      </c>
      <c r="D36" s="73" t="b">
        <f>AND('Match Sheet'!B72 = "A",'Match Sheet'!C72 = "CON")</f>
        <v>0</v>
      </c>
      <c r="E36" s="73" t="b">
        <f>AND('Match Sheet'!B72 = "A",'Match Sheet'!C72 = "PEN")</f>
        <v>0</v>
      </c>
      <c r="F36" s="73" t="b">
        <f>AND('Match Sheet'!B72 = "A",'Match Sheet'!C72 = "DG")</f>
        <v>0</v>
      </c>
      <c r="G36" s="73">
        <f t="shared" si="15"/>
        <v>0</v>
      </c>
      <c r="H36" s="73">
        <f t="shared" si="16"/>
        <v>0</v>
      </c>
      <c r="I36" s="73">
        <f t="shared" si="17"/>
        <v>0</v>
      </c>
      <c r="J36" s="73">
        <f t="shared" si="18"/>
        <v>0</v>
      </c>
      <c r="K36" s="73">
        <f t="shared" si="19"/>
        <v>0</v>
      </c>
      <c r="L36" s="73">
        <f t="shared" si="20"/>
        <v>0</v>
      </c>
      <c r="M36" s="73">
        <f t="shared" si="14"/>
        <v>5</v>
      </c>
      <c r="N36" s="73"/>
      <c r="O36" s="73"/>
      <c r="P36" s="73" t="b">
        <f>AND('Match Sheet'!B72 = "A",'Match Sheet'!C72 = "TEMP OFF")</f>
        <v>0</v>
      </c>
      <c r="Q36" s="73" t="b">
        <f>AND('Match Sheet'!B72 = "A",'Match Sheet'!C72 = "TEMP ON")</f>
        <v>0</v>
      </c>
      <c r="R36" s="73" t="b">
        <f>AND('Match Sheet'!B72 = "h",'Match Sheet'!C72 = "br-off")</f>
        <v>0</v>
      </c>
      <c r="S36" s="73" t="b">
        <f>AND('Match Sheet'!B72 = "h",'Match Sheet'!C72 = "br-on")</f>
        <v>0</v>
      </c>
      <c r="T36" s="73" t="b">
        <f>AND('Match Sheet'!B72 = "A",'Match Sheet'!C72 = "C BIN OFF")</f>
        <v>0</v>
      </c>
      <c r="U36" s="73" t="b">
        <f>AND('Match Sheet'!B72 = "A",'Match Sheet'!C72 = "C BIN ON")</f>
        <v>0</v>
      </c>
      <c r="V36" s="73" t="b">
        <f>AND('Match Sheet'!B72 = "A",'Match Sheet'!C72 = "SUB ON")</f>
        <v>0</v>
      </c>
      <c r="W36" s="73" t="b">
        <f>AND('Match Sheet'!B72 = "A",'Match Sheet'!C72 = "SUB OFF")</f>
        <v>0</v>
      </c>
      <c r="X36" s="73" t="b">
        <f>AND('Match Sheet'!$B72 = "A",'Match Sheet'!$C72 = "RC")</f>
        <v>0</v>
      </c>
      <c r="Y36" s="73" t="b">
        <f>AND('Match Sheet'!$B72 = "A",'Match Sheet'!$C72 = "YC")</f>
        <v>0</v>
      </c>
      <c r="Z36" s="73" t="b">
        <f>AND('Match Sheet'!$B72 = "A",'Match Sheet'!$C72 = "2nd YC")</f>
        <v>0</v>
      </c>
      <c r="AA36" s="73"/>
      <c r="AB36" s="73" t="b">
        <f>AND('Match Sheet'!B72 = "",'Match Sheet'!C72 = "fh-e")</f>
        <v>0</v>
      </c>
      <c r="AC36" s="73" t="str">
        <f t="shared" si="21"/>
        <v/>
      </c>
      <c r="AD36" s="73"/>
      <c r="AE36" s="25"/>
      <c r="AF36" s="73" t="b">
        <f>AND('Match Sheet'!B72="B",'Match Sheet'!C72="TRY")</f>
        <v>1</v>
      </c>
      <c r="AG36" s="73" t="b">
        <f>AND('Match Sheet'!B72="B",'Match Sheet'!C72="PEN TRY")</f>
        <v>0</v>
      </c>
      <c r="AH36" s="73" t="b">
        <f>AND('Match Sheet'!B72="B",'Match Sheet'!C72="CON")</f>
        <v>0</v>
      </c>
      <c r="AI36" s="73" t="b">
        <f>AND('Match Sheet'!B72="B",'Match Sheet'!C72="PEN")</f>
        <v>0</v>
      </c>
      <c r="AJ36" s="73" t="b">
        <f>AND('Match Sheet'!B72="B",'Match Sheet'!C72="DG")</f>
        <v>0</v>
      </c>
      <c r="AK36" s="73">
        <f t="shared" si="22"/>
        <v>5</v>
      </c>
      <c r="AL36" s="73">
        <f t="shared" si="23"/>
        <v>0</v>
      </c>
      <c r="AM36" s="73">
        <f t="shared" si="24"/>
        <v>0</v>
      </c>
      <c r="AN36" s="73">
        <f t="shared" si="25"/>
        <v>0</v>
      </c>
      <c r="AO36" s="73">
        <f t="shared" si="26"/>
        <v>0</v>
      </c>
      <c r="AP36" s="73">
        <f t="shared" si="27"/>
        <v>5</v>
      </c>
      <c r="AQ36" s="73">
        <f t="shared" si="28"/>
        <v>46</v>
      </c>
      <c r="AR36" s="73"/>
      <c r="AS36" s="73" t="b">
        <f>AND('Match Sheet'!B72="B",'Match Sheet'!C72="TEMP OFF")</f>
        <v>0</v>
      </c>
      <c r="AT36" s="73" t="b">
        <f>AND('Match Sheet'!B72="B",'Match Sheet'!C72="TEMP ON")</f>
        <v>0</v>
      </c>
      <c r="AU36" s="73" t="b">
        <f>AND('Match Sheet'!B72 = "a",'Match Sheet'!C72 = "br-off")</f>
        <v>0</v>
      </c>
      <c r="AV36" s="73" t="b">
        <f>AND('Match Sheet'!B72 = "a",'Match Sheet'!C72 = "br-on")</f>
        <v>0</v>
      </c>
      <c r="AW36" s="73" t="b">
        <f>AND('Match Sheet'!B72="B",'Match Sheet'!C72="C BIN OFF")</f>
        <v>0</v>
      </c>
      <c r="AX36" s="73" t="b">
        <f>AND('Match Sheet'!B72="b",'Match Sheet'!C72="C BIN ON")</f>
        <v>0</v>
      </c>
      <c r="AY36" s="73" t="b">
        <f>AND('Match Sheet'!B72="B",'Match Sheet'!C72="SUB ON")</f>
        <v>0</v>
      </c>
      <c r="AZ36" s="73" t="b">
        <f>AND('Match Sheet'!B72="B",'Match Sheet'!C72="SUB OFF")</f>
        <v>0</v>
      </c>
      <c r="BA36" s="73" t="b">
        <f>AND('Match Sheet'!$B72 = "B",'Match Sheet'!$C72 = "RC")</f>
        <v>0</v>
      </c>
      <c r="BB36" s="73" t="b">
        <f>AND('Match Sheet'!$B72 = "B",'Match Sheet'!$C72 = "YC")</f>
        <v>0</v>
      </c>
      <c r="BC36" s="73" t="b">
        <f>AND('Match Sheet'!$B72 = "B",'Match Sheet'!$C72 = "2nd YC")</f>
        <v>0</v>
      </c>
      <c r="BD36" s="73"/>
      <c r="BE36" s="73" t="b">
        <f>AND('Match Sheet'!B72 = "",'Match Sheet'!C72 = "fh-e")</f>
        <v>0</v>
      </c>
      <c r="BF36" s="24" t="str">
        <f t="shared" si="5"/>
        <v/>
      </c>
    </row>
    <row r="37" spans="2:58" s="24" customFormat="1" x14ac:dyDescent="0.2">
      <c r="B37" s="73" t="b">
        <f>AND('Match Sheet'!B73 = "A",'Match Sheet'!C73 = "TRY")</f>
        <v>0</v>
      </c>
      <c r="C37" s="73" t="b">
        <f>AND('Match Sheet'!B73 = "A",'Match Sheet'!C73 = "PEN TRY")</f>
        <v>0</v>
      </c>
      <c r="D37" s="73" t="b">
        <f>AND('Match Sheet'!B73 = "A",'Match Sheet'!C73 = "CON")</f>
        <v>0</v>
      </c>
      <c r="E37" s="73" t="b">
        <f>AND('Match Sheet'!B73 = "A",'Match Sheet'!C73 = "PEN")</f>
        <v>0</v>
      </c>
      <c r="F37" s="73" t="b">
        <f>AND('Match Sheet'!B73 = "A",'Match Sheet'!C73 = "DG")</f>
        <v>0</v>
      </c>
      <c r="G37" s="73">
        <f t="shared" si="15"/>
        <v>0</v>
      </c>
      <c r="H37" s="73">
        <f t="shared" si="16"/>
        <v>0</v>
      </c>
      <c r="I37" s="73">
        <f t="shared" si="17"/>
        <v>0</v>
      </c>
      <c r="J37" s="73">
        <f t="shared" si="18"/>
        <v>0</v>
      </c>
      <c r="K37" s="73">
        <f t="shared" si="19"/>
        <v>0</v>
      </c>
      <c r="L37" s="73">
        <f t="shared" si="20"/>
        <v>0</v>
      </c>
      <c r="M37" s="73">
        <f t="shared" si="14"/>
        <v>5</v>
      </c>
      <c r="N37" s="73"/>
      <c r="O37" s="73"/>
      <c r="P37" s="73" t="b">
        <f>AND('Match Sheet'!B73 = "A",'Match Sheet'!C73 = "TEMP OFF")</f>
        <v>0</v>
      </c>
      <c r="Q37" s="73" t="b">
        <f>AND('Match Sheet'!B73 = "A",'Match Sheet'!C73 = "TEMP ON")</f>
        <v>0</v>
      </c>
      <c r="R37" s="73" t="b">
        <f>AND('Match Sheet'!B73 = "h",'Match Sheet'!C73 = "br-off")</f>
        <v>0</v>
      </c>
      <c r="S37" s="73" t="b">
        <f>AND('Match Sheet'!B73 = "h",'Match Sheet'!C73 = "br-on")</f>
        <v>0</v>
      </c>
      <c r="T37" s="73" t="b">
        <f>AND('Match Sheet'!B73 = "A",'Match Sheet'!C73 = "C BIN OFF")</f>
        <v>0</v>
      </c>
      <c r="U37" s="73" t="b">
        <f>AND('Match Sheet'!B73 = "A",'Match Sheet'!C73 = "C BIN ON")</f>
        <v>0</v>
      </c>
      <c r="V37" s="73" t="b">
        <f>AND('Match Sheet'!B73 = "A",'Match Sheet'!C73 = "SUB ON")</f>
        <v>0</v>
      </c>
      <c r="W37" s="73" t="b">
        <f>AND('Match Sheet'!B73 = "A",'Match Sheet'!C73 = "SUB OFF")</f>
        <v>0</v>
      </c>
      <c r="X37" s="73" t="b">
        <f>AND('Match Sheet'!$B73 = "A",'Match Sheet'!$C73 = "RC")</f>
        <v>0</v>
      </c>
      <c r="Y37" s="73" t="b">
        <f>AND('Match Sheet'!$B73 = "A",'Match Sheet'!$C73 = "YC")</f>
        <v>0</v>
      </c>
      <c r="Z37" s="73" t="b">
        <f>AND('Match Sheet'!$B73 = "A",'Match Sheet'!$C73 = "2nd YC")</f>
        <v>0</v>
      </c>
      <c r="AA37" s="73"/>
      <c r="AB37" s="73" t="b">
        <f>AND('Match Sheet'!B73 = "",'Match Sheet'!C73 = "fh-e")</f>
        <v>0</v>
      </c>
      <c r="AC37" s="73" t="str">
        <f t="shared" si="21"/>
        <v/>
      </c>
      <c r="AD37" s="73"/>
      <c r="AE37" s="25"/>
      <c r="AF37" s="73" t="b">
        <f>AND('Match Sheet'!B73="B",'Match Sheet'!C73="TRY")</f>
        <v>0</v>
      </c>
      <c r="AG37" s="73" t="b">
        <f>AND('Match Sheet'!B73="B",'Match Sheet'!C73="PEN TRY")</f>
        <v>0</v>
      </c>
      <c r="AH37" s="73" t="b">
        <f>AND('Match Sheet'!B73="B",'Match Sheet'!C73="CON")</f>
        <v>1</v>
      </c>
      <c r="AI37" s="73" t="b">
        <f>AND('Match Sheet'!B73="B",'Match Sheet'!C73="PEN")</f>
        <v>0</v>
      </c>
      <c r="AJ37" s="73" t="b">
        <f>AND('Match Sheet'!B73="B",'Match Sheet'!C73="DG")</f>
        <v>0</v>
      </c>
      <c r="AK37" s="73">
        <f t="shared" si="22"/>
        <v>0</v>
      </c>
      <c r="AL37" s="73">
        <f t="shared" si="23"/>
        <v>0</v>
      </c>
      <c r="AM37" s="73">
        <f t="shared" si="24"/>
        <v>2</v>
      </c>
      <c r="AN37" s="73">
        <f t="shared" si="25"/>
        <v>0</v>
      </c>
      <c r="AO37" s="73">
        <f t="shared" si="26"/>
        <v>0</v>
      </c>
      <c r="AP37" s="73">
        <f t="shared" si="27"/>
        <v>2</v>
      </c>
      <c r="AQ37" s="73">
        <f t="shared" si="28"/>
        <v>48</v>
      </c>
      <c r="AR37" s="73"/>
      <c r="AS37" s="73" t="b">
        <f>AND('Match Sheet'!B73="B",'Match Sheet'!C73="TEMP OFF")</f>
        <v>0</v>
      </c>
      <c r="AT37" s="73" t="b">
        <f>AND('Match Sheet'!B73="B",'Match Sheet'!C73="TEMP ON")</f>
        <v>0</v>
      </c>
      <c r="AU37" s="73" t="b">
        <f>AND('Match Sheet'!B73 = "a",'Match Sheet'!C73 = "br-off")</f>
        <v>0</v>
      </c>
      <c r="AV37" s="73" t="b">
        <f>AND('Match Sheet'!B73 = "a",'Match Sheet'!C73 = "br-on")</f>
        <v>0</v>
      </c>
      <c r="AW37" s="73" t="b">
        <f>AND('Match Sheet'!B73="B",'Match Sheet'!C73="C BIN OFF")</f>
        <v>0</v>
      </c>
      <c r="AX37" s="73" t="b">
        <f>AND('Match Sheet'!B73="b",'Match Sheet'!C73="C BIN ON")</f>
        <v>0</v>
      </c>
      <c r="AY37" s="73" t="b">
        <f>AND('Match Sheet'!B73="B",'Match Sheet'!C73="SUB ON")</f>
        <v>0</v>
      </c>
      <c r="AZ37" s="73" t="b">
        <f>AND('Match Sheet'!B73="B",'Match Sheet'!C73="SUB OFF")</f>
        <v>0</v>
      </c>
      <c r="BA37" s="73" t="b">
        <f>AND('Match Sheet'!$B73 = "B",'Match Sheet'!$C73 = "RC")</f>
        <v>0</v>
      </c>
      <c r="BB37" s="73" t="b">
        <f>AND('Match Sheet'!$B73 = "B",'Match Sheet'!$C73 = "YC")</f>
        <v>0</v>
      </c>
      <c r="BC37" s="73" t="b">
        <f>AND('Match Sheet'!$B73 = "B",'Match Sheet'!$C73 = "2nd YC")</f>
        <v>0</v>
      </c>
      <c r="BD37" s="73"/>
      <c r="BE37" s="73" t="b">
        <f>AND('Match Sheet'!B73 = "",'Match Sheet'!C73 = "fh-e")</f>
        <v>0</v>
      </c>
      <c r="BF37" s="24" t="str">
        <f t="shared" si="5"/>
        <v/>
      </c>
    </row>
    <row r="38" spans="2:58" s="24" customFormat="1" x14ac:dyDescent="0.2">
      <c r="B38" s="73" t="b">
        <f>AND('Match Sheet'!B74 = "A",'Match Sheet'!C74 = "TRY")</f>
        <v>0</v>
      </c>
      <c r="C38" s="73" t="b">
        <f>AND('Match Sheet'!B74 = "A",'Match Sheet'!C74 = "PEN TRY")</f>
        <v>0</v>
      </c>
      <c r="D38" s="73" t="b">
        <f>AND('Match Sheet'!B74 = "A",'Match Sheet'!C74 = "CON")</f>
        <v>0</v>
      </c>
      <c r="E38" s="73" t="b">
        <f>AND('Match Sheet'!B74 = "A",'Match Sheet'!C74 = "PEN")</f>
        <v>0</v>
      </c>
      <c r="F38" s="73" t="b">
        <f>AND('Match Sheet'!B74 = "A",'Match Sheet'!C74 = "DG")</f>
        <v>0</v>
      </c>
      <c r="G38" s="73">
        <f t="shared" si="15"/>
        <v>0</v>
      </c>
      <c r="H38" s="73">
        <f t="shared" si="16"/>
        <v>0</v>
      </c>
      <c r="I38" s="73">
        <f t="shared" si="17"/>
        <v>0</v>
      </c>
      <c r="J38" s="73">
        <f t="shared" si="18"/>
        <v>0</v>
      </c>
      <c r="K38" s="73">
        <f t="shared" si="19"/>
        <v>0</v>
      </c>
      <c r="L38" s="73">
        <f t="shared" si="20"/>
        <v>0</v>
      </c>
      <c r="M38" s="73">
        <f t="shared" si="14"/>
        <v>5</v>
      </c>
      <c r="N38" s="73"/>
      <c r="O38" s="73"/>
      <c r="P38" s="73" t="b">
        <f>AND('Match Sheet'!B74 = "A",'Match Sheet'!C74 = "TEMP OFF")</f>
        <v>0</v>
      </c>
      <c r="Q38" s="73" t="b">
        <f>AND('Match Sheet'!B74 = "A",'Match Sheet'!C74 = "TEMP ON")</f>
        <v>0</v>
      </c>
      <c r="R38" s="73" t="b">
        <f>AND('Match Sheet'!B74 = "h",'Match Sheet'!C74 = "br-off")</f>
        <v>0</v>
      </c>
      <c r="S38" s="73" t="b">
        <f>AND('Match Sheet'!B74 = "h",'Match Sheet'!C74 = "br-on")</f>
        <v>0</v>
      </c>
      <c r="T38" s="73" t="b">
        <f>AND('Match Sheet'!B74 = "A",'Match Sheet'!C74 = "C BIN OFF")</f>
        <v>0</v>
      </c>
      <c r="U38" s="73" t="b">
        <f>AND('Match Sheet'!B74 = "A",'Match Sheet'!C74 = "C BIN ON")</f>
        <v>0</v>
      </c>
      <c r="V38" s="73" t="b">
        <f>AND('Match Sheet'!B74 = "A",'Match Sheet'!C74 = "SUB ON")</f>
        <v>0</v>
      </c>
      <c r="W38" s="73" t="b">
        <f>AND('Match Sheet'!B74 = "A",'Match Sheet'!C74 = "SUB OFF")</f>
        <v>0</v>
      </c>
      <c r="X38" s="73" t="b">
        <f>AND('Match Sheet'!$B74 = "A",'Match Sheet'!$C74 = "RC")</f>
        <v>0</v>
      </c>
      <c r="Y38" s="73" t="b">
        <f>AND('Match Sheet'!$B74 = "A",'Match Sheet'!$C74 = "YC")</f>
        <v>0</v>
      </c>
      <c r="Z38" s="73" t="b">
        <f>AND('Match Sheet'!$B74 = "A",'Match Sheet'!$C74 = "2nd YC")</f>
        <v>0</v>
      </c>
      <c r="AA38" s="73"/>
      <c r="AB38" s="73" t="b">
        <f>AND('Match Sheet'!B74 = "",'Match Sheet'!C74 = "fh-e")</f>
        <v>0</v>
      </c>
      <c r="AC38" s="73" t="str">
        <f t="shared" si="21"/>
        <v/>
      </c>
      <c r="AD38" s="73"/>
      <c r="AE38" s="25"/>
      <c r="AF38" s="73" t="b">
        <f>AND('Match Sheet'!B74="B",'Match Sheet'!C74="TRY")</f>
        <v>1</v>
      </c>
      <c r="AG38" s="73" t="b">
        <f>AND('Match Sheet'!B74="B",'Match Sheet'!C74="PEN TRY")</f>
        <v>0</v>
      </c>
      <c r="AH38" s="73" t="b">
        <f>AND('Match Sheet'!B74="B",'Match Sheet'!C74="CON")</f>
        <v>0</v>
      </c>
      <c r="AI38" s="73" t="b">
        <f>AND('Match Sheet'!B74="B",'Match Sheet'!C74="PEN")</f>
        <v>0</v>
      </c>
      <c r="AJ38" s="73" t="b">
        <f>AND('Match Sheet'!B74="B",'Match Sheet'!C74="DG")</f>
        <v>0</v>
      </c>
      <c r="AK38" s="73">
        <f t="shared" si="22"/>
        <v>5</v>
      </c>
      <c r="AL38" s="73">
        <f t="shared" si="23"/>
        <v>0</v>
      </c>
      <c r="AM38" s="73">
        <f t="shared" si="24"/>
        <v>0</v>
      </c>
      <c r="AN38" s="73">
        <f t="shared" si="25"/>
        <v>0</v>
      </c>
      <c r="AO38" s="73">
        <f t="shared" si="26"/>
        <v>0</v>
      </c>
      <c r="AP38" s="73">
        <f t="shared" si="27"/>
        <v>5</v>
      </c>
      <c r="AQ38" s="73">
        <f t="shared" si="28"/>
        <v>53</v>
      </c>
      <c r="AR38" s="73"/>
      <c r="AS38" s="73" t="b">
        <f>AND('Match Sheet'!B74="B",'Match Sheet'!C74="TEMP OFF")</f>
        <v>0</v>
      </c>
      <c r="AT38" s="73" t="b">
        <f>AND('Match Sheet'!B74="B",'Match Sheet'!C74="TEMP ON")</f>
        <v>0</v>
      </c>
      <c r="AU38" s="73" t="b">
        <f>AND('Match Sheet'!B74 = "a",'Match Sheet'!C74 = "br-off")</f>
        <v>0</v>
      </c>
      <c r="AV38" s="73" t="b">
        <f>AND('Match Sheet'!B74 = "a",'Match Sheet'!C74 = "br-on")</f>
        <v>0</v>
      </c>
      <c r="AW38" s="73" t="b">
        <f>AND('Match Sheet'!B74="B",'Match Sheet'!C74="C BIN OFF")</f>
        <v>0</v>
      </c>
      <c r="AX38" s="73" t="b">
        <f>AND('Match Sheet'!B74="b",'Match Sheet'!C74="C BIN ON")</f>
        <v>0</v>
      </c>
      <c r="AY38" s="73" t="b">
        <f>AND('Match Sheet'!B74="B",'Match Sheet'!C74="SUB ON")</f>
        <v>0</v>
      </c>
      <c r="AZ38" s="73" t="b">
        <f>AND('Match Sheet'!B74="B",'Match Sheet'!C74="SUB OFF")</f>
        <v>0</v>
      </c>
      <c r="BA38" s="73" t="b">
        <f>AND('Match Sheet'!$B74 = "B",'Match Sheet'!$C74 = "RC")</f>
        <v>0</v>
      </c>
      <c r="BB38" s="73" t="b">
        <f>AND('Match Sheet'!$B74 = "B",'Match Sheet'!$C74 = "YC")</f>
        <v>0</v>
      </c>
      <c r="BC38" s="73" t="b">
        <f>AND('Match Sheet'!$B74 = "B",'Match Sheet'!$C74 = "2nd YC")</f>
        <v>0</v>
      </c>
      <c r="BD38" s="73"/>
      <c r="BE38" s="73" t="b">
        <f>AND('Match Sheet'!B74 = "",'Match Sheet'!C74 = "fh-e")</f>
        <v>0</v>
      </c>
      <c r="BF38" s="24" t="str">
        <f t="shared" si="5"/>
        <v/>
      </c>
    </row>
    <row r="39" spans="2:58" s="24" customFormat="1" x14ac:dyDescent="0.2">
      <c r="B39" s="73" t="b">
        <f>AND('Match Sheet'!B75 = "A",'Match Sheet'!C75 = "TRY")</f>
        <v>0</v>
      </c>
      <c r="C39" s="73" t="b">
        <f>AND('Match Sheet'!B75 = "A",'Match Sheet'!C75 = "PEN TRY")</f>
        <v>0</v>
      </c>
      <c r="D39" s="73" t="b">
        <f>AND('Match Sheet'!B75 = "A",'Match Sheet'!C75 = "CON")</f>
        <v>0</v>
      </c>
      <c r="E39" s="73" t="b">
        <f>AND('Match Sheet'!B75 = "A",'Match Sheet'!C75 = "PEN")</f>
        <v>0</v>
      </c>
      <c r="F39" s="73" t="b">
        <f>AND('Match Sheet'!B75 = "A",'Match Sheet'!C75 = "DG")</f>
        <v>0</v>
      </c>
      <c r="G39" s="73">
        <f t="shared" si="15"/>
        <v>0</v>
      </c>
      <c r="H39" s="73">
        <f t="shared" si="16"/>
        <v>0</v>
      </c>
      <c r="I39" s="73">
        <f t="shared" si="17"/>
        <v>0</v>
      </c>
      <c r="J39" s="73">
        <f t="shared" si="18"/>
        <v>0</v>
      </c>
      <c r="K39" s="73">
        <f t="shared" si="19"/>
        <v>0</v>
      </c>
      <c r="L39" s="73">
        <f t="shared" si="20"/>
        <v>0</v>
      </c>
      <c r="M39" s="73">
        <f t="shared" si="14"/>
        <v>5</v>
      </c>
      <c r="N39" s="73"/>
      <c r="O39" s="73"/>
      <c r="P39" s="73" t="b">
        <f>AND('Match Sheet'!B75 = "A",'Match Sheet'!C75 = "TEMP OFF")</f>
        <v>0</v>
      </c>
      <c r="Q39" s="73" t="b">
        <f>AND('Match Sheet'!B75 = "A",'Match Sheet'!C75 = "TEMP ON")</f>
        <v>0</v>
      </c>
      <c r="R39" s="73" t="b">
        <f>AND('Match Sheet'!B75 = "h",'Match Sheet'!C75 = "br-off")</f>
        <v>0</v>
      </c>
      <c r="S39" s="73" t="b">
        <f>AND('Match Sheet'!B75 = "h",'Match Sheet'!C75 = "br-on")</f>
        <v>0</v>
      </c>
      <c r="T39" s="73" t="b">
        <f>AND('Match Sheet'!B75 = "A",'Match Sheet'!C75 = "C BIN OFF")</f>
        <v>0</v>
      </c>
      <c r="U39" s="73" t="b">
        <f>AND('Match Sheet'!B75 = "A",'Match Sheet'!C75 = "C BIN ON")</f>
        <v>0</v>
      </c>
      <c r="V39" s="73" t="b">
        <f>AND('Match Sheet'!B75 = "A",'Match Sheet'!C75 = "SUB ON")</f>
        <v>0</v>
      </c>
      <c r="W39" s="73" t="b">
        <f>AND('Match Sheet'!B75 = "A",'Match Sheet'!C75 = "SUB OFF")</f>
        <v>0</v>
      </c>
      <c r="X39" s="73" t="b">
        <f>AND('Match Sheet'!$B75 = "A",'Match Sheet'!$C75 = "RC")</f>
        <v>0</v>
      </c>
      <c r="Y39" s="73" t="b">
        <f>AND('Match Sheet'!$B75 = "A",'Match Sheet'!$C75 = "YC")</f>
        <v>0</v>
      </c>
      <c r="Z39" s="73" t="b">
        <f>AND('Match Sheet'!$B75 = "A",'Match Sheet'!$C75 = "2nd YC")</f>
        <v>0</v>
      </c>
      <c r="AA39" s="73"/>
      <c r="AB39" s="73" t="b">
        <f>AND('Match Sheet'!B75 = "",'Match Sheet'!C75 = "fh-e")</f>
        <v>0</v>
      </c>
      <c r="AC39" s="73" t="str">
        <f t="shared" si="21"/>
        <v/>
      </c>
      <c r="AD39" s="73"/>
      <c r="AE39" s="25"/>
      <c r="AF39" s="73" t="b">
        <f>AND('Match Sheet'!B75="B",'Match Sheet'!C75="TRY")</f>
        <v>0</v>
      </c>
      <c r="AG39" s="73" t="b">
        <f>AND('Match Sheet'!B75="B",'Match Sheet'!C75="PEN TRY")</f>
        <v>0</v>
      </c>
      <c r="AH39" s="73" t="b">
        <f>AND('Match Sheet'!B75="B",'Match Sheet'!C75="CON")</f>
        <v>0</v>
      </c>
      <c r="AI39" s="73" t="b">
        <f>AND('Match Sheet'!B75="B",'Match Sheet'!C75="PEN")</f>
        <v>0</v>
      </c>
      <c r="AJ39" s="73" t="b">
        <f>AND('Match Sheet'!B75="B",'Match Sheet'!C75="DG")</f>
        <v>0</v>
      </c>
      <c r="AK39" s="73">
        <f t="shared" si="22"/>
        <v>0</v>
      </c>
      <c r="AL39" s="73">
        <f t="shared" si="23"/>
        <v>0</v>
      </c>
      <c r="AM39" s="73">
        <f t="shared" si="24"/>
        <v>0</v>
      </c>
      <c r="AN39" s="73">
        <f t="shared" si="25"/>
        <v>0</v>
      </c>
      <c r="AO39" s="73">
        <f t="shared" si="26"/>
        <v>0</v>
      </c>
      <c r="AP39" s="73">
        <f t="shared" si="27"/>
        <v>0</v>
      </c>
      <c r="AQ39" s="73">
        <f t="shared" si="28"/>
        <v>53</v>
      </c>
      <c r="AR39" s="73"/>
      <c r="AS39" s="73" t="b">
        <f>AND('Match Sheet'!B75="B",'Match Sheet'!C75="TEMP OFF")</f>
        <v>0</v>
      </c>
      <c r="AT39" s="73" t="b">
        <f>AND('Match Sheet'!B75="B",'Match Sheet'!C75="TEMP ON")</f>
        <v>0</v>
      </c>
      <c r="AU39" s="73" t="b">
        <f>AND('Match Sheet'!B75 = "a",'Match Sheet'!C75 = "br-off")</f>
        <v>0</v>
      </c>
      <c r="AV39" s="73" t="b">
        <f>AND('Match Sheet'!B75 = "a",'Match Sheet'!C75 = "br-on")</f>
        <v>0</v>
      </c>
      <c r="AW39" s="73" t="b">
        <f>AND('Match Sheet'!B75="B",'Match Sheet'!C75="C BIN OFF")</f>
        <v>0</v>
      </c>
      <c r="AX39" s="73" t="b">
        <f>AND('Match Sheet'!B75="b",'Match Sheet'!C75="C BIN ON")</f>
        <v>0</v>
      </c>
      <c r="AY39" s="73" t="b">
        <f>AND('Match Sheet'!B75="B",'Match Sheet'!C75="SUB ON")</f>
        <v>0</v>
      </c>
      <c r="AZ39" s="73" t="b">
        <f>AND('Match Sheet'!B75="B",'Match Sheet'!C75="SUB OFF")</f>
        <v>0</v>
      </c>
      <c r="BA39" s="73" t="b">
        <f>AND('Match Sheet'!$B75 = "B",'Match Sheet'!$C75 = "RC")</f>
        <v>0</v>
      </c>
      <c r="BB39" s="73" t="b">
        <f>AND('Match Sheet'!$B75 = "B",'Match Sheet'!$C75 = "YC")</f>
        <v>0</v>
      </c>
      <c r="BC39" s="73" t="b">
        <f>AND('Match Sheet'!$B75 = "B",'Match Sheet'!$C75 = "2nd YC")</f>
        <v>0</v>
      </c>
      <c r="BD39" s="73"/>
      <c r="BE39" s="73" t="b">
        <f>AND('Match Sheet'!B75 = "",'Match Sheet'!C75 = "fh-e")</f>
        <v>0</v>
      </c>
      <c r="BF39" s="24" t="str">
        <f t="shared" si="5"/>
        <v/>
      </c>
    </row>
    <row r="40" spans="2:58" s="24" customFormat="1" x14ac:dyDescent="0.2">
      <c r="B40" s="73" t="b">
        <f>AND('Match Sheet'!B76 = "A",'Match Sheet'!C76 = "TRY")</f>
        <v>0</v>
      </c>
      <c r="C40" s="73" t="b">
        <f>AND('Match Sheet'!B76 = "A",'Match Sheet'!C76 = "PEN TRY")</f>
        <v>0</v>
      </c>
      <c r="D40" s="73" t="b">
        <f>AND('Match Sheet'!B76 = "A",'Match Sheet'!C76 = "CON")</f>
        <v>0</v>
      </c>
      <c r="E40" s="73" t="b">
        <f>AND('Match Sheet'!B76 = "A",'Match Sheet'!C76 = "PEN")</f>
        <v>0</v>
      </c>
      <c r="F40" s="73" t="b">
        <f>AND('Match Sheet'!B76 = "A",'Match Sheet'!C76 = "DG")</f>
        <v>0</v>
      </c>
      <c r="G40" s="73">
        <f t="shared" si="15"/>
        <v>0</v>
      </c>
      <c r="H40" s="73">
        <f t="shared" si="16"/>
        <v>0</v>
      </c>
      <c r="I40" s="73">
        <f t="shared" si="17"/>
        <v>0</v>
      </c>
      <c r="J40" s="73">
        <f t="shared" si="18"/>
        <v>0</v>
      </c>
      <c r="K40" s="73">
        <f t="shared" si="19"/>
        <v>0</v>
      </c>
      <c r="L40" s="73">
        <f t="shared" si="20"/>
        <v>0</v>
      </c>
      <c r="M40" s="73">
        <f t="shared" si="14"/>
        <v>5</v>
      </c>
      <c r="N40" s="73"/>
      <c r="O40" s="73"/>
      <c r="P40" s="73" t="b">
        <f>AND('Match Sheet'!B76 = "A",'Match Sheet'!C76 = "TEMP OFF")</f>
        <v>0</v>
      </c>
      <c r="Q40" s="73" t="b">
        <f>AND('Match Sheet'!B76 = "A",'Match Sheet'!C76 = "TEMP ON")</f>
        <v>0</v>
      </c>
      <c r="R40" s="73" t="b">
        <f>AND('Match Sheet'!B76 = "h",'Match Sheet'!C76 = "br-off")</f>
        <v>0</v>
      </c>
      <c r="S40" s="73" t="b">
        <f>AND('Match Sheet'!B76 = "h",'Match Sheet'!C76 = "br-on")</f>
        <v>0</v>
      </c>
      <c r="T40" s="73" t="b">
        <f>AND('Match Sheet'!B76 = "A",'Match Sheet'!C76 = "C BIN OFF")</f>
        <v>0</v>
      </c>
      <c r="U40" s="73" t="b">
        <f>AND('Match Sheet'!B76 = "A",'Match Sheet'!C76 = "C BIN ON")</f>
        <v>0</v>
      </c>
      <c r="V40" s="73" t="b">
        <f>AND('Match Sheet'!B76 = "A",'Match Sheet'!C76 = "SUB ON")</f>
        <v>0</v>
      </c>
      <c r="W40" s="73" t="b">
        <f>AND('Match Sheet'!B76 = "A",'Match Sheet'!C76 = "SUB OFF")</f>
        <v>0</v>
      </c>
      <c r="X40" s="73" t="b">
        <f>AND('Match Sheet'!$B76 = "A",'Match Sheet'!$C76 = "RC")</f>
        <v>0</v>
      </c>
      <c r="Y40" s="73" t="b">
        <f>AND('Match Sheet'!$B76 = "A",'Match Sheet'!$C76 = "YC")</f>
        <v>0</v>
      </c>
      <c r="Z40" s="73" t="b">
        <f>AND('Match Sheet'!$B76 = "A",'Match Sheet'!$C76 = "2nd YC")</f>
        <v>0</v>
      </c>
      <c r="AA40" s="73"/>
      <c r="AB40" s="73" t="b">
        <f>AND('Match Sheet'!B76 = "",'Match Sheet'!C76 = "fh-e")</f>
        <v>0</v>
      </c>
      <c r="AC40" s="73" t="str">
        <f t="shared" si="21"/>
        <v/>
      </c>
      <c r="AD40" s="73"/>
      <c r="AE40" s="25"/>
      <c r="AF40" s="73" t="b">
        <f>AND('Match Sheet'!B76="B",'Match Sheet'!C76="TRY")</f>
        <v>0</v>
      </c>
      <c r="AG40" s="73" t="b">
        <f>AND('Match Sheet'!B76="B",'Match Sheet'!C76="PEN TRY")</f>
        <v>0</v>
      </c>
      <c r="AH40" s="73" t="b">
        <f>AND('Match Sheet'!B76="B",'Match Sheet'!C76="CON")</f>
        <v>0</v>
      </c>
      <c r="AI40" s="73" t="b">
        <f>AND('Match Sheet'!B76="B",'Match Sheet'!C76="PEN")</f>
        <v>0</v>
      </c>
      <c r="AJ40" s="73" t="b">
        <f>AND('Match Sheet'!B76="B",'Match Sheet'!C76="DG")</f>
        <v>0</v>
      </c>
      <c r="AK40" s="73">
        <f t="shared" si="22"/>
        <v>0</v>
      </c>
      <c r="AL40" s="73">
        <f t="shared" si="23"/>
        <v>0</v>
      </c>
      <c r="AM40" s="73">
        <f t="shared" si="24"/>
        <v>0</v>
      </c>
      <c r="AN40" s="73">
        <f t="shared" si="25"/>
        <v>0</v>
      </c>
      <c r="AO40" s="73">
        <f t="shared" si="26"/>
        <v>0</v>
      </c>
      <c r="AP40" s="73">
        <f t="shared" si="27"/>
        <v>0</v>
      </c>
      <c r="AQ40" s="73">
        <f t="shared" si="28"/>
        <v>53</v>
      </c>
      <c r="AR40" s="73"/>
      <c r="AS40" s="73" t="b">
        <f>AND('Match Sheet'!B76="B",'Match Sheet'!C76="TEMP OFF")</f>
        <v>0</v>
      </c>
      <c r="AT40" s="73" t="b">
        <f>AND('Match Sheet'!B76="B",'Match Sheet'!C76="TEMP ON")</f>
        <v>0</v>
      </c>
      <c r="AU40" s="73" t="b">
        <f>AND('Match Sheet'!B76 = "a",'Match Sheet'!C76 = "br-off")</f>
        <v>0</v>
      </c>
      <c r="AV40" s="73" t="b">
        <f>AND('Match Sheet'!B76 = "a",'Match Sheet'!C76 = "br-on")</f>
        <v>0</v>
      </c>
      <c r="AW40" s="73" t="b">
        <f>AND('Match Sheet'!B76="B",'Match Sheet'!C76="C BIN OFF")</f>
        <v>0</v>
      </c>
      <c r="AX40" s="73" t="b">
        <f>AND('Match Sheet'!B76="b",'Match Sheet'!C76="C BIN ON")</f>
        <v>0</v>
      </c>
      <c r="AY40" s="73" t="b">
        <f>AND('Match Sheet'!B76="B",'Match Sheet'!C76="SUB ON")</f>
        <v>0</v>
      </c>
      <c r="AZ40" s="73" t="b">
        <f>AND('Match Sheet'!B76="B",'Match Sheet'!C76="SUB OFF")</f>
        <v>1</v>
      </c>
      <c r="BA40" s="73" t="b">
        <f>AND('Match Sheet'!$B76 = "B",'Match Sheet'!$C76 = "RC")</f>
        <v>0</v>
      </c>
      <c r="BB40" s="73" t="b">
        <f>AND('Match Sheet'!$B76 = "B",'Match Sheet'!$C76 = "YC")</f>
        <v>0</v>
      </c>
      <c r="BC40" s="73" t="b">
        <f>AND('Match Sheet'!$B76 = "B",'Match Sheet'!$C76 = "2nd YC")</f>
        <v>0</v>
      </c>
      <c r="BD40" s="73"/>
      <c r="BE40" s="73" t="b">
        <f>AND('Match Sheet'!B76 = "",'Match Sheet'!C76 = "fh-e")</f>
        <v>0</v>
      </c>
      <c r="BF40" s="24" t="str">
        <f t="shared" si="5"/>
        <v/>
      </c>
    </row>
    <row r="41" spans="2:58" s="24" customFormat="1" x14ac:dyDescent="0.2">
      <c r="B41" s="73" t="b">
        <f>AND('Match Sheet'!B77 = "A",'Match Sheet'!C77 = "TRY")</f>
        <v>0</v>
      </c>
      <c r="C41" s="73" t="b">
        <f>AND('Match Sheet'!B77 = "A",'Match Sheet'!C77 = "PEN TRY")</f>
        <v>0</v>
      </c>
      <c r="D41" s="73" t="b">
        <f>AND('Match Sheet'!B77 = "A",'Match Sheet'!C77 = "CON")</f>
        <v>0</v>
      </c>
      <c r="E41" s="73" t="b">
        <f>AND('Match Sheet'!B77 = "A",'Match Sheet'!C77 = "PEN")</f>
        <v>0</v>
      </c>
      <c r="F41" s="73" t="b">
        <f>AND('Match Sheet'!B77 = "A",'Match Sheet'!C77 = "DG")</f>
        <v>0</v>
      </c>
      <c r="G41" s="73">
        <f t="shared" si="15"/>
        <v>0</v>
      </c>
      <c r="H41" s="73">
        <f t="shared" si="16"/>
        <v>0</v>
      </c>
      <c r="I41" s="73">
        <f t="shared" si="17"/>
        <v>0</v>
      </c>
      <c r="J41" s="73">
        <f t="shared" si="18"/>
        <v>0</v>
      </c>
      <c r="K41" s="73">
        <f t="shared" si="19"/>
        <v>0</v>
      </c>
      <c r="L41" s="73">
        <f t="shared" si="20"/>
        <v>0</v>
      </c>
      <c r="M41" s="73">
        <f t="shared" si="14"/>
        <v>5</v>
      </c>
      <c r="N41" s="73"/>
      <c r="O41" s="73"/>
      <c r="P41" s="73" t="b">
        <f>AND('Match Sheet'!B77 = "A",'Match Sheet'!C77 = "TEMP OFF")</f>
        <v>0</v>
      </c>
      <c r="Q41" s="73" t="b">
        <f>AND('Match Sheet'!B77 = "A",'Match Sheet'!C77 = "TEMP ON")</f>
        <v>0</v>
      </c>
      <c r="R41" s="73" t="b">
        <f>AND('Match Sheet'!B77 = "h",'Match Sheet'!C77 = "br-off")</f>
        <v>0</v>
      </c>
      <c r="S41" s="73" t="b">
        <f>AND('Match Sheet'!B77 = "h",'Match Sheet'!C77 = "br-on")</f>
        <v>0</v>
      </c>
      <c r="T41" s="73" t="b">
        <f>AND('Match Sheet'!B77 = "A",'Match Sheet'!C77 = "C BIN OFF")</f>
        <v>0</v>
      </c>
      <c r="U41" s="73" t="b">
        <f>AND('Match Sheet'!B77 = "A",'Match Sheet'!C77 = "C BIN ON")</f>
        <v>0</v>
      </c>
      <c r="V41" s="73" t="b">
        <f>AND('Match Sheet'!B77 = "A",'Match Sheet'!C77 = "SUB ON")</f>
        <v>0</v>
      </c>
      <c r="W41" s="73" t="b">
        <f>AND('Match Sheet'!B77 = "A",'Match Sheet'!C77 = "SUB OFF")</f>
        <v>0</v>
      </c>
      <c r="X41" s="73" t="b">
        <f>AND('Match Sheet'!$B77 = "A",'Match Sheet'!$C77 = "RC")</f>
        <v>0</v>
      </c>
      <c r="Y41" s="73" t="b">
        <f>AND('Match Sheet'!$B77 = "A",'Match Sheet'!$C77 = "YC")</f>
        <v>0</v>
      </c>
      <c r="Z41" s="73" t="b">
        <f>AND('Match Sheet'!$B77 = "A",'Match Sheet'!$C77 = "2nd YC")</f>
        <v>0</v>
      </c>
      <c r="AA41" s="73"/>
      <c r="AB41" s="73" t="b">
        <f>AND('Match Sheet'!B77 = "",'Match Sheet'!C77 = "fh-e")</f>
        <v>0</v>
      </c>
      <c r="AC41" s="73" t="str">
        <f t="shared" si="21"/>
        <v/>
      </c>
      <c r="AD41" s="73"/>
      <c r="AE41" s="25"/>
      <c r="AF41" s="73" t="b">
        <f>AND('Match Sheet'!B77="B",'Match Sheet'!C77="TRY")</f>
        <v>0</v>
      </c>
      <c r="AG41" s="73" t="b">
        <f>AND('Match Sheet'!B77="B",'Match Sheet'!C77="PEN TRY")</f>
        <v>0</v>
      </c>
      <c r="AH41" s="73" t="b">
        <f>AND('Match Sheet'!B77="B",'Match Sheet'!C77="CON")</f>
        <v>0</v>
      </c>
      <c r="AI41" s="73" t="b">
        <f>AND('Match Sheet'!B77="B",'Match Sheet'!C77="PEN")</f>
        <v>0</v>
      </c>
      <c r="AJ41" s="73" t="b">
        <f>AND('Match Sheet'!B77="B",'Match Sheet'!C77="DG")</f>
        <v>0</v>
      </c>
      <c r="AK41" s="73">
        <f t="shared" si="22"/>
        <v>0</v>
      </c>
      <c r="AL41" s="73">
        <f t="shared" si="23"/>
        <v>0</v>
      </c>
      <c r="AM41" s="73">
        <f t="shared" si="24"/>
        <v>0</v>
      </c>
      <c r="AN41" s="73">
        <f t="shared" si="25"/>
        <v>0</v>
      </c>
      <c r="AO41" s="73">
        <f t="shared" si="26"/>
        <v>0</v>
      </c>
      <c r="AP41" s="73">
        <f t="shared" si="27"/>
        <v>0</v>
      </c>
      <c r="AQ41" s="73">
        <f t="shared" si="28"/>
        <v>53</v>
      </c>
      <c r="AR41" s="73"/>
      <c r="AS41" s="73" t="b">
        <f>AND('Match Sheet'!B77="B",'Match Sheet'!C77="TEMP OFF")</f>
        <v>0</v>
      </c>
      <c r="AT41" s="73" t="b">
        <f>AND('Match Sheet'!B77="B",'Match Sheet'!C77="TEMP ON")</f>
        <v>0</v>
      </c>
      <c r="AU41" s="73" t="b">
        <f>AND('Match Sheet'!B77 = "a",'Match Sheet'!C77 = "br-off")</f>
        <v>0</v>
      </c>
      <c r="AV41" s="73" t="b">
        <f>AND('Match Sheet'!B77 = "a",'Match Sheet'!C77 = "br-on")</f>
        <v>0</v>
      </c>
      <c r="AW41" s="73" t="b">
        <f>AND('Match Sheet'!B77="B",'Match Sheet'!C77="C BIN OFF")</f>
        <v>0</v>
      </c>
      <c r="AX41" s="73" t="b">
        <f>AND('Match Sheet'!B77="b",'Match Sheet'!C77="C BIN ON")</f>
        <v>0</v>
      </c>
      <c r="AY41" s="73" t="b">
        <f>AND('Match Sheet'!B77="B",'Match Sheet'!C77="SUB ON")</f>
        <v>1</v>
      </c>
      <c r="AZ41" s="73" t="b">
        <f>AND('Match Sheet'!B77="B",'Match Sheet'!C77="SUB OFF")</f>
        <v>0</v>
      </c>
      <c r="BA41" s="73" t="b">
        <f>AND('Match Sheet'!$B77 = "B",'Match Sheet'!$C77 = "RC")</f>
        <v>0</v>
      </c>
      <c r="BB41" s="73" t="b">
        <f>AND('Match Sheet'!$B77 = "B",'Match Sheet'!$C77 = "YC")</f>
        <v>0</v>
      </c>
      <c r="BC41" s="73" t="b">
        <f>AND('Match Sheet'!$B77 = "B",'Match Sheet'!$C77 = "2nd YC")</f>
        <v>0</v>
      </c>
      <c r="BD41" s="73"/>
      <c r="BE41" s="73" t="b">
        <f>AND('Match Sheet'!B77 = "",'Match Sheet'!C77 = "fh-e")</f>
        <v>0</v>
      </c>
      <c r="BF41" s="24" t="str">
        <f t="shared" si="5"/>
        <v/>
      </c>
    </row>
    <row r="42" spans="2:58" s="24" customFormat="1" x14ac:dyDescent="0.2">
      <c r="B42" s="73" t="b">
        <f>AND('Match Sheet'!B78 = "A",'Match Sheet'!C78 = "TRY")</f>
        <v>0</v>
      </c>
      <c r="C42" s="73" t="b">
        <f>AND('Match Sheet'!B78 = "A",'Match Sheet'!C78 = "PEN TRY")</f>
        <v>0</v>
      </c>
      <c r="D42" s="73" t="b">
        <f>AND('Match Sheet'!B78 = "A",'Match Sheet'!C78 = "CON")</f>
        <v>0</v>
      </c>
      <c r="E42" s="73" t="b">
        <f>AND('Match Sheet'!B78 = "A",'Match Sheet'!C78 = "PEN")</f>
        <v>0</v>
      </c>
      <c r="F42" s="73" t="b">
        <f>AND('Match Sheet'!B78 = "A",'Match Sheet'!C78 = "DG")</f>
        <v>0</v>
      </c>
      <c r="G42" s="73">
        <f t="shared" si="15"/>
        <v>0</v>
      </c>
      <c r="H42" s="73">
        <f t="shared" si="16"/>
        <v>0</v>
      </c>
      <c r="I42" s="73">
        <f t="shared" si="17"/>
        <v>0</v>
      </c>
      <c r="J42" s="73">
        <f t="shared" si="18"/>
        <v>0</v>
      </c>
      <c r="K42" s="73">
        <f t="shared" si="19"/>
        <v>0</v>
      </c>
      <c r="L42" s="73">
        <f t="shared" si="20"/>
        <v>0</v>
      </c>
      <c r="M42" s="73">
        <f t="shared" si="14"/>
        <v>5</v>
      </c>
      <c r="N42" s="73"/>
      <c r="O42" s="73"/>
      <c r="P42" s="73" t="b">
        <f>AND('Match Sheet'!B78 = "A",'Match Sheet'!C78 = "TEMP OFF")</f>
        <v>0</v>
      </c>
      <c r="Q42" s="73" t="b">
        <f>AND('Match Sheet'!B78 = "A",'Match Sheet'!C78 = "TEMP ON")</f>
        <v>0</v>
      </c>
      <c r="R42" s="73" t="b">
        <f>AND('Match Sheet'!B78 = "h",'Match Sheet'!C78 = "br-off")</f>
        <v>0</v>
      </c>
      <c r="S42" s="73" t="b">
        <f>AND('Match Sheet'!B78 = "h",'Match Sheet'!C78 = "br-on")</f>
        <v>0</v>
      </c>
      <c r="T42" s="73" t="b">
        <f>AND('Match Sheet'!B78 = "A",'Match Sheet'!C78 = "C BIN OFF")</f>
        <v>0</v>
      </c>
      <c r="U42" s="73" t="b">
        <f>AND('Match Sheet'!B78 = "A",'Match Sheet'!C78 = "C BIN ON")</f>
        <v>0</v>
      </c>
      <c r="V42" s="73" t="b">
        <f>AND('Match Sheet'!B78 = "A",'Match Sheet'!C78 = "SUB ON")</f>
        <v>0</v>
      </c>
      <c r="W42" s="73" t="b">
        <f>AND('Match Sheet'!B78 = "A",'Match Sheet'!C78 = "SUB OFF")</f>
        <v>1</v>
      </c>
      <c r="X42" s="73" t="b">
        <f>AND('Match Sheet'!$B78 = "A",'Match Sheet'!$C78 = "RC")</f>
        <v>0</v>
      </c>
      <c r="Y42" s="73" t="b">
        <f>AND('Match Sheet'!$B78 = "A",'Match Sheet'!$C78 = "YC")</f>
        <v>0</v>
      </c>
      <c r="Z42" s="73" t="b">
        <f>AND('Match Sheet'!$B78 = "A",'Match Sheet'!$C78 = "2nd YC")</f>
        <v>0</v>
      </c>
      <c r="AA42" s="73"/>
      <c r="AB42" s="73" t="b">
        <f>AND('Match Sheet'!B78 = "",'Match Sheet'!C78 = "fh-e")</f>
        <v>0</v>
      </c>
      <c r="AC42" s="73" t="str">
        <f t="shared" si="21"/>
        <v/>
      </c>
      <c r="AD42" s="73"/>
      <c r="AE42" s="25"/>
      <c r="AF42" s="73" t="b">
        <f>AND('Match Sheet'!B78="B",'Match Sheet'!C78="TRY")</f>
        <v>0</v>
      </c>
      <c r="AG42" s="73" t="b">
        <f>AND('Match Sheet'!B78="B",'Match Sheet'!C78="PEN TRY")</f>
        <v>0</v>
      </c>
      <c r="AH42" s="73" t="b">
        <f>AND('Match Sheet'!B78="B",'Match Sheet'!C78="CON")</f>
        <v>0</v>
      </c>
      <c r="AI42" s="73" t="b">
        <f>AND('Match Sheet'!B78="B",'Match Sheet'!C78="PEN")</f>
        <v>0</v>
      </c>
      <c r="AJ42" s="73" t="b">
        <f>AND('Match Sheet'!B78="B",'Match Sheet'!C78="DG")</f>
        <v>0</v>
      </c>
      <c r="AK42" s="73">
        <f t="shared" si="22"/>
        <v>0</v>
      </c>
      <c r="AL42" s="73">
        <f t="shared" si="23"/>
        <v>0</v>
      </c>
      <c r="AM42" s="73">
        <f t="shared" si="24"/>
        <v>0</v>
      </c>
      <c r="AN42" s="73">
        <f t="shared" si="25"/>
        <v>0</v>
      </c>
      <c r="AO42" s="73">
        <f t="shared" si="26"/>
        <v>0</v>
      </c>
      <c r="AP42" s="73">
        <f t="shared" si="27"/>
        <v>0</v>
      </c>
      <c r="AQ42" s="73">
        <f t="shared" si="28"/>
        <v>53</v>
      </c>
      <c r="AR42" s="73"/>
      <c r="AS42" s="73" t="b">
        <f>AND('Match Sheet'!B78="B",'Match Sheet'!C78="TEMP OFF")</f>
        <v>0</v>
      </c>
      <c r="AT42" s="73" t="b">
        <f>AND('Match Sheet'!B78="B",'Match Sheet'!C78="TEMP ON")</f>
        <v>0</v>
      </c>
      <c r="AU42" s="73" t="b">
        <f>AND('Match Sheet'!B78 = "a",'Match Sheet'!C78 = "br-off")</f>
        <v>0</v>
      </c>
      <c r="AV42" s="73" t="b">
        <f>AND('Match Sheet'!B78 = "a",'Match Sheet'!C78 = "br-on")</f>
        <v>0</v>
      </c>
      <c r="AW42" s="73" t="b">
        <f>AND('Match Sheet'!B78="B",'Match Sheet'!C78="C BIN OFF")</f>
        <v>0</v>
      </c>
      <c r="AX42" s="73" t="b">
        <f>AND('Match Sheet'!B78="b",'Match Sheet'!C78="C BIN ON")</f>
        <v>0</v>
      </c>
      <c r="AY42" s="73" t="b">
        <f>AND('Match Sheet'!B78="B",'Match Sheet'!C78="SUB ON")</f>
        <v>0</v>
      </c>
      <c r="AZ42" s="73" t="b">
        <f>AND('Match Sheet'!B78="B",'Match Sheet'!C78="SUB OFF")</f>
        <v>0</v>
      </c>
      <c r="BA42" s="73" t="b">
        <f>AND('Match Sheet'!$B78 = "B",'Match Sheet'!$C78 = "RC")</f>
        <v>0</v>
      </c>
      <c r="BB42" s="73" t="b">
        <f>AND('Match Sheet'!$B78 = "B",'Match Sheet'!$C78 = "YC")</f>
        <v>0</v>
      </c>
      <c r="BC42" s="73" t="b">
        <f>AND('Match Sheet'!$B78 = "B",'Match Sheet'!$C78 = "2nd YC")</f>
        <v>0</v>
      </c>
      <c r="BD42" s="73"/>
      <c r="BE42" s="73" t="b">
        <f>AND('Match Sheet'!B78 = "",'Match Sheet'!C78 = "fh-e")</f>
        <v>0</v>
      </c>
      <c r="BF42" s="24" t="str">
        <f t="shared" si="5"/>
        <v/>
      </c>
    </row>
    <row r="43" spans="2:58" s="24" customFormat="1" x14ac:dyDescent="0.2">
      <c r="B43" s="73" t="b">
        <f>AND('Match Sheet'!B79 = "A",'Match Sheet'!C79 = "TRY")</f>
        <v>0</v>
      </c>
      <c r="C43" s="73" t="b">
        <f>AND('Match Sheet'!B79 = "A",'Match Sheet'!C79 = "PEN TRY")</f>
        <v>0</v>
      </c>
      <c r="D43" s="73" t="b">
        <f>AND('Match Sheet'!B79 = "A",'Match Sheet'!C79 = "CON")</f>
        <v>0</v>
      </c>
      <c r="E43" s="73" t="b">
        <f>AND('Match Sheet'!B79 = "A",'Match Sheet'!C79 = "PEN")</f>
        <v>0</v>
      </c>
      <c r="F43" s="73" t="b">
        <f>AND('Match Sheet'!B79 = "A",'Match Sheet'!C79 = "DG")</f>
        <v>0</v>
      </c>
      <c r="G43" s="73">
        <f t="shared" si="15"/>
        <v>0</v>
      </c>
      <c r="H43" s="73">
        <f t="shared" si="16"/>
        <v>0</v>
      </c>
      <c r="I43" s="73">
        <f t="shared" si="17"/>
        <v>0</v>
      </c>
      <c r="J43" s="73">
        <f t="shared" si="18"/>
        <v>0</v>
      </c>
      <c r="K43" s="73">
        <f t="shared" si="19"/>
        <v>0</v>
      </c>
      <c r="L43" s="73">
        <f t="shared" si="20"/>
        <v>0</v>
      </c>
      <c r="M43" s="73">
        <f t="shared" si="14"/>
        <v>5</v>
      </c>
      <c r="N43" s="73"/>
      <c r="O43" s="73"/>
      <c r="P43" s="73" t="b">
        <f>AND('Match Sheet'!B79 = "A",'Match Sheet'!C79 = "TEMP OFF")</f>
        <v>0</v>
      </c>
      <c r="Q43" s="73" t="b">
        <f>AND('Match Sheet'!B79 = "A",'Match Sheet'!C79 = "TEMP ON")</f>
        <v>0</v>
      </c>
      <c r="R43" s="73" t="b">
        <f>AND('Match Sheet'!B79 = "h",'Match Sheet'!C79 = "br-off")</f>
        <v>0</v>
      </c>
      <c r="S43" s="73" t="b">
        <f>AND('Match Sheet'!B79 = "h",'Match Sheet'!C79 = "br-on")</f>
        <v>0</v>
      </c>
      <c r="T43" s="73" t="b">
        <f>AND('Match Sheet'!B79 = "A",'Match Sheet'!C79 = "C BIN OFF")</f>
        <v>0</v>
      </c>
      <c r="U43" s="73" t="b">
        <f>AND('Match Sheet'!B79 = "A",'Match Sheet'!C79 = "C BIN ON")</f>
        <v>0</v>
      </c>
      <c r="V43" s="73" t="b">
        <f>AND('Match Sheet'!B79 = "A",'Match Sheet'!C79 = "SUB ON")</f>
        <v>1</v>
      </c>
      <c r="W43" s="73" t="b">
        <f>AND('Match Sheet'!B79 = "A",'Match Sheet'!C79 = "SUB OFF")</f>
        <v>0</v>
      </c>
      <c r="X43" s="73" t="b">
        <f>AND('Match Sheet'!$B79 = "A",'Match Sheet'!$C79 = "RC")</f>
        <v>0</v>
      </c>
      <c r="Y43" s="73" t="b">
        <f>AND('Match Sheet'!$B79 = "A",'Match Sheet'!$C79 = "YC")</f>
        <v>0</v>
      </c>
      <c r="Z43" s="73" t="b">
        <f>AND('Match Sheet'!$B79 = "A",'Match Sheet'!$C79 = "2nd YC")</f>
        <v>0</v>
      </c>
      <c r="AA43" s="73"/>
      <c r="AB43" s="73" t="b">
        <f>AND('Match Sheet'!B79 = "",'Match Sheet'!C79 = "fh-e")</f>
        <v>0</v>
      </c>
      <c r="AC43" s="73" t="str">
        <f t="shared" si="21"/>
        <v/>
      </c>
      <c r="AD43" s="73"/>
      <c r="AE43" s="25"/>
      <c r="AF43" s="73" t="b">
        <f>AND('Match Sheet'!B79="B",'Match Sheet'!C79="TRY")</f>
        <v>0</v>
      </c>
      <c r="AG43" s="73" t="b">
        <f>AND('Match Sheet'!B79="B",'Match Sheet'!C79="PEN TRY")</f>
        <v>0</v>
      </c>
      <c r="AH43" s="73" t="b">
        <f>AND('Match Sheet'!B79="B",'Match Sheet'!C79="CON")</f>
        <v>0</v>
      </c>
      <c r="AI43" s="73" t="b">
        <f>AND('Match Sheet'!B79="B",'Match Sheet'!C79="PEN")</f>
        <v>0</v>
      </c>
      <c r="AJ43" s="73" t="b">
        <f>AND('Match Sheet'!B79="B",'Match Sheet'!C79="DG")</f>
        <v>0</v>
      </c>
      <c r="AK43" s="73">
        <f t="shared" si="22"/>
        <v>0</v>
      </c>
      <c r="AL43" s="73">
        <f t="shared" si="23"/>
        <v>0</v>
      </c>
      <c r="AM43" s="73">
        <f t="shared" si="24"/>
        <v>0</v>
      </c>
      <c r="AN43" s="73">
        <f t="shared" si="25"/>
        <v>0</v>
      </c>
      <c r="AO43" s="73">
        <f t="shared" si="26"/>
        <v>0</v>
      </c>
      <c r="AP43" s="73">
        <f t="shared" si="27"/>
        <v>0</v>
      </c>
      <c r="AQ43" s="73">
        <f t="shared" si="28"/>
        <v>53</v>
      </c>
      <c r="AR43" s="73"/>
      <c r="AS43" s="73" t="b">
        <f>AND('Match Sheet'!B79="B",'Match Sheet'!C79="TEMP OFF")</f>
        <v>0</v>
      </c>
      <c r="AT43" s="73" t="b">
        <f>AND('Match Sheet'!B79="B",'Match Sheet'!C79="TEMP ON")</f>
        <v>0</v>
      </c>
      <c r="AU43" s="73" t="b">
        <f>AND('Match Sheet'!B79 = "a",'Match Sheet'!C79 = "br-off")</f>
        <v>0</v>
      </c>
      <c r="AV43" s="73" t="b">
        <f>AND('Match Sheet'!B79 = "a",'Match Sheet'!C79 = "br-on")</f>
        <v>0</v>
      </c>
      <c r="AW43" s="73" t="b">
        <f>AND('Match Sheet'!B79="B",'Match Sheet'!C79="C BIN OFF")</f>
        <v>0</v>
      </c>
      <c r="AX43" s="73" t="b">
        <f>AND('Match Sheet'!B79="b",'Match Sheet'!C79="C BIN ON")</f>
        <v>0</v>
      </c>
      <c r="AY43" s="73" t="b">
        <f>AND('Match Sheet'!B79="B",'Match Sheet'!C79="SUB ON")</f>
        <v>0</v>
      </c>
      <c r="AZ43" s="73" t="b">
        <f>AND('Match Sheet'!B79="B",'Match Sheet'!C79="SUB OFF")</f>
        <v>0</v>
      </c>
      <c r="BA43" s="73" t="b">
        <f>AND('Match Sheet'!$B79 = "B",'Match Sheet'!$C79 = "RC")</f>
        <v>0</v>
      </c>
      <c r="BB43" s="73" t="b">
        <f>AND('Match Sheet'!$B79 = "B",'Match Sheet'!$C79 = "YC")</f>
        <v>0</v>
      </c>
      <c r="BC43" s="73" t="b">
        <f>AND('Match Sheet'!$B79 = "B",'Match Sheet'!$C79 = "2nd YC")</f>
        <v>0</v>
      </c>
      <c r="BD43" s="73"/>
      <c r="BE43" s="73" t="b">
        <f>AND('Match Sheet'!B79 = "",'Match Sheet'!C79 = "fh-e")</f>
        <v>0</v>
      </c>
      <c r="BF43" s="24" t="str">
        <f t="shared" si="5"/>
        <v/>
      </c>
    </row>
    <row r="44" spans="2:58" s="24" customFormat="1" x14ac:dyDescent="0.2">
      <c r="B44" s="73" t="b">
        <f>AND('Match Sheet'!B80 = "A",'Match Sheet'!C80 = "TRY")</f>
        <v>0</v>
      </c>
      <c r="C44" s="73" t="b">
        <f>AND('Match Sheet'!B80 = "A",'Match Sheet'!C80 = "PEN TRY")</f>
        <v>0</v>
      </c>
      <c r="D44" s="73" t="b">
        <f>AND('Match Sheet'!B80 = "A",'Match Sheet'!C80 = "CON")</f>
        <v>0</v>
      </c>
      <c r="E44" s="73" t="b">
        <f>AND('Match Sheet'!B80 = "A",'Match Sheet'!C80 = "PEN")</f>
        <v>0</v>
      </c>
      <c r="F44" s="73" t="b">
        <f>AND('Match Sheet'!B80 = "A",'Match Sheet'!C80 = "DG")</f>
        <v>0</v>
      </c>
      <c r="G44" s="73">
        <f t="shared" si="15"/>
        <v>0</v>
      </c>
      <c r="H44" s="73">
        <f t="shared" si="16"/>
        <v>0</v>
      </c>
      <c r="I44" s="73">
        <f t="shared" si="17"/>
        <v>0</v>
      </c>
      <c r="J44" s="73">
        <f t="shared" si="18"/>
        <v>0</v>
      </c>
      <c r="K44" s="73">
        <f t="shared" si="19"/>
        <v>0</v>
      </c>
      <c r="L44" s="73">
        <f t="shared" si="20"/>
        <v>0</v>
      </c>
      <c r="M44" s="73">
        <f t="shared" si="14"/>
        <v>5</v>
      </c>
      <c r="N44" s="73"/>
      <c r="O44" s="73"/>
      <c r="P44" s="73" t="b">
        <f>AND('Match Sheet'!B80 = "A",'Match Sheet'!C80 = "TEMP OFF")</f>
        <v>0</v>
      </c>
      <c r="Q44" s="73" t="b">
        <f>AND('Match Sheet'!B80 = "A",'Match Sheet'!C80 = "TEMP ON")</f>
        <v>0</v>
      </c>
      <c r="R44" s="73" t="b">
        <f>AND('Match Sheet'!B80 = "h",'Match Sheet'!C80 = "br-off")</f>
        <v>0</v>
      </c>
      <c r="S44" s="73" t="b">
        <f>AND('Match Sheet'!B80 = "h",'Match Sheet'!C80 = "br-on")</f>
        <v>0</v>
      </c>
      <c r="T44" s="73" t="b">
        <f>AND('Match Sheet'!B80 = "A",'Match Sheet'!C80 = "C BIN OFF")</f>
        <v>0</v>
      </c>
      <c r="U44" s="73" t="b">
        <f>AND('Match Sheet'!B80 = "A",'Match Sheet'!C80 = "C BIN ON")</f>
        <v>0</v>
      </c>
      <c r="V44" s="73" t="b">
        <f>AND('Match Sheet'!B80 = "A",'Match Sheet'!C80 = "SUB ON")</f>
        <v>0</v>
      </c>
      <c r="W44" s="73" t="b">
        <f>AND('Match Sheet'!B80 = "A",'Match Sheet'!C80 = "SUB OFF")</f>
        <v>1</v>
      </c>
      <c r="X44" s="73" t="b">
        <f>AND('Match Sheet'!$B80 = "A",'Match Sheet'!$C80 = "RC")</f>
        <v>0</v>
      </c>
      <c r="Y44" s="73" t="b">
        <f>AND('Match Sheet'!$B80 = "A",'Match Sheet'!$C80 = "YC")</f>
        <v>0</v>
      </c>
      <c r="Z44" s="73" t="b">
        <f>AND('Match Sheet'!$B80 = "A",'Match Sheet'!$C80 = "2nd YC")</f>
        <v>0</v>
      </c>
      <c r="AA44" s="73"/>
      <c r="AB44" s="73" t="b">
        <f>AND('Match Sheet'!B80 = "",'Match Sheet'!C80 = "fh-e")</f>
        <v>0</v>
      </c>
      <c r="AC44" s="73" t="str">
        <f t="shared" si="21"/>
        <v/>
      </c>
      <c r="AD44" s="73"/>
      <c r="AE44" s="25"/>
      <c r="AF44" s="73" t="b">
        <f>AND('Match Sheet'!B80="B",'Match Sheet'!C80="TRY")</f>
        <v>0</v>
      </c>
      <c r="AG44" s="73" t="b">
        <f>AND('Match Sheet'!B80="B",'Match Sheet'!C80="PEN TRY")</f>
        <v>0</v>
      </c>
      <c r="AH44" s="73" t="b">
        <f>AND('Match Sheet'!B80="B",'Match Sheet'!C80="CON")</f>
        <v>0</v>
      </c>
      <c r="AI44" s="73" t="b">
        <f>AND('Match Sheet'!B80="B",'Match Sheet'!C80="PEN")</f>
        <v>0</v>
      </c>
      <c r="AJ44" s="73" t="b">
        <f>AND('Match Sheet'!B80="B",'Match Sheet'!C80="DG")</f>
        <v>0</v>
      </c>
      <c r="AK44" s="73">
        <f t="shared" si="22"/>
        <v>0</v>
      </c>
      <c r="AL44" s="73">
        <f t="shared" si="23"/>
        <v>0</v>
      </c>
      <c r="AM44" s="73">
        <f t="shared" si="24"/>
        <v>0</v>
      </c>
      <c r="AN44" s="73">
        <f t="shared" si="25"/>
        <v>0</v>
      </c>
      <c r="AO44" s="73">
        <f t="shared" si="26"/>
        <v>0</v>
      </c>
      <c r="AP44" s="73">
        <f t="shared" si="27"/>
        <v>0</v>
      </c>
      <c r="AQ44" s="73">
        <f t="shared" si="28"/>
        <v>53</v>
      </c>
      <c r="AR44" s="73"/>
      <c r="AS44" s="73" t="b">
        <f>AND('Match Sheet'!B80="B",'Match Sheet'!C80="TEMP OFF")</f>
        <v>0</v>
      </c>
      <c r="AT44" s="73" t="b">
        <f>AND('Match Sheet'!B80="B",'Match Sheet'!C80="TEMP ON")</f>
        <v>0</v>
      </c>
      <c r="AU44" s="73" t="b">
        <f>AND('Match Sheet'!B80 = "a",'Match Sheet'!C80 = "br-off")</f>
        <v>0</v>
      </c>
      <c r="AV44" s="73" t="b">
        <f>AND('Match Sheet'!B80 = "a",'Match Sheet'!C80 = "br-on")</f>
        <v>0</v>
      </c>
      <c r="AW44" s="73" t="b">
        <f>AND('Match Sheet'!B80="B",'Match Sheet'!C80="C BIN OFF")</f>
        <v>0</v>
      </c>
      <c r="AX44" s="73" t="b">
        <f>AND('Match Sheet'!B80="b",'Match Sheet'!C80="C BIN ON")</f>
        <v>0</v>
      </c>
      <c r="AY44" s="73" t="b">
        <f>AND('Match Sheet'!B80="B",'Match Sheet'!C80="SUB ON")</f>
        <v>0</v>
      </c>
      <c r="AZ44" s="73" t="b">
        <f>AND('Match Sheet'!B80="B",'Match Sheet'!C80="SUB OFF")</f>
        <v>0</v>
      </c>
      <c r="BA44" s="73" t="b">
        <f>AND('Match Sheet'!$B80 = "B",'Match Sheet'!$C80 = "RC")</f>
        <v>0</v>
      </c>
      <c r="BB44" s="73" t="b">
        <f>AND('Match Sheet'!$B80 = "B",'Match Sheet'!$C80 = "YC")</f>
        <v>0</v>
      </c>
      <c r="BC44" s="73" t="b">
        <f>AND('Match Sheet'!$B80 = "B",'Match Sheet'!$C80 = "2nd YC")</f>
        <v>0</v>
      </c>
      <c r="BD44" s="73"/>
      <c r="BE44" s="73" t="b">
        <f>AND('Match Sheet'!B80 = "",'Match Sheet'!C80 = "fh-e")</f>
        <v>0</v>
      </c>
      <c r="BF44" s="24" t="str">
        <f t="shared" si="5"/>
        <v/>
      </c>
    </row>
    <row r="45" spans="2:58" s="24" customFormat="1" x14ac:dyDescent="0.2">
      <c r="B45" s="73" t="b">
        <f>AND('Match Sheet'!B81 = "A",'Match Sheet'!C81 = "TRY")</f>
        <v>0</v>
      </c>
      <c r="C45" s="73" t="b">
        <f>AND('Match Sheet'!B81 = "A",'Match Sheet'!C81 = "PEN TRY")</f>
        <v>0</v>
      </c>
      <c r="D45" s="73" t="b">
        <f>AND('Match Sheet'!B81 = "A",'Match Sheet'!C81 = "CON")</f>
        <v>0</v>
      </c>
      <c r="E45" s="73" t="b">
        <f>AND('Match Sheet'!B81 = "A",'Match Sheet'!C81 = "PEN")</f>
        <v>0</v>
      </c>
      <c r="F45" s="73" t="b">
        <f>AND('Match Sheet'!B81 = "A",'Match Sheet'!C81 = "DG")</f>
        <v>0</v>
      </c>
      <c r="G45" s="73">
        <f t="shared" si="15"/>
        <v>0</v>
      </c>
      <c r="H45" s="73">
        <f t="shared" si="16"/>
        <v>0</v>
      </c>
      <c r="I45" s="73">
        <f t="shared" si="17"/>
        <v>0</v>
      </c>
      <c r="J45" s="73">
        <f t="shared" si="18"/>
        <v>0</v>
      </c>
      <c r="K45" s="73">
        <f t="shared" si="19"/>
        <v>0</v>
      </c>
      <c r="L45" s="73">
        <f t="shared" si="20"/>
        <v>0</v>
      </c>
      <c r="M45" s="73">
        <f t="shared" si="14"/>
        <v>5</v>
      </c>
      <c r="N45" s="73"/>
      <c r="O45" s="73"/>
      <c r="P45" s="73" t="b">
        <f>AND('Match Sheet'!B81 = "A",'Match Sheet'!C81 = "TEMP OFF")</f>
        <v>0</v>
      </c>
      <c r="Q45" s="73" t="b">
        <f>AND('Match Sheet'!B81 = "A",'Match Sheet'!C81 = "TEMP ON")</f>
        <v>0</v>
      </c>
      <c r="R45" s="73" t="b">
        <f>AND('Match Sheet'!B81 = "h",'Match Sheet'!C81 = "br-off")</f>
        <v>0</v>
      </c>
      <c r="S45" s="73" t="b">
        <f>AND('Match Sheet'!B81 = "h",'Match Sheet'!C81 = "br-on")</f>
        <v>0</v>
      </c>
      <c r="T45" s="73" t="b">
        <f>AND('Match Sheet'!B81 = "A",'Match Sheet'!C81 = "C BIN OFF")</f>
        <v>0</v>
      </c>
      <c r="U45" s="73" t="b">
        <f>AND('Match Sheet'!B81 = "A",'Match Sheet'!C81 = "C BIN ON")</f>
        <v>0</v>
      </c>
      <c r="V45" s="73" t="b">
        <f>AND('Match Sheet'!B81 = "A",'Match Sheet'!C81 = "SUB ON")</f>
        <v>1</v>
      </c>
      <c r="W45" s="73" t="b">
        <f>AND('Match Sheet'!B81 = "A",'Match Sheet'!C81 = "SUB OFF")</f>
        <v>0</v>
      </c>
      <c r="X45" s="73" t="b">
        <f>AND('Match Sheet'!$B81 = "A",'Match Sheet'!$C81 = "RC")</f>
        <v>0</v>
      </c>
      <c r="Y45" s="73" t="b">
        <f>AND('Match Sheet'!$B81 = "A",'Match Sheet'!$C81 = "YC")</f>
        <v>0</v>
      </c>
      <c r="Z45" s="73" t="b">
        <f>AND('Match Sheet'!$B81 = "A",'Match Sheet'!$C81 = "2nd YC")</f>
        <v>0</v>
      </c>
      <c r="AA45" s="73"/>
      <c r="AB45" s="73" t="b">
        <f>AND('Match Sheet'!B81 = "",'Match Sheet'!C81 = "fh-e")</f>
        <v>0</v>
      </c>
      <c r="AC45" s="73" t="str">
        <f t="shared" si="21"/>
        <v/>
      </c>
      <c r="AD45" s="73"/>
      <c r="AE45" s="25"/>
      <c r="AF45" s="73" t="b">
        <f>AND('Match Sheet'!B81="B",'Match Sheet'!C81="TRY")</f>
        <v>0</v>
      </c>
      <c r="AG45" s="73" t="b">
        <f>AND('Match Sheet'!B81="B",'Match Sheet'!C81="PEN TRY")</f>
        <v>0</v>
      </c>
      <c r="AH45" s="73" t="b">
        <f>AND('Match Sheet'!B81="B",'Match Sheet'!C81="CON")</f>
        <v>0</v>
      </c>
      <c r="AI45" s="73" t="b">
        <f>AND('Match Sheet'!B81="B",'Match Sheet'!C81="PEN")</f>
        <v>0</v>
      </c>
      <c r="AJ45" s="73" t="b">
        <f>AND('Match Sheet'!B81="B",'Match Sheet'!C81="DG")</f>
        <v>0</v>
      </c>
      <c r="AK45" s="73">
        <f t="shared" si="22"/>
        <v>0</v>
      </c>
      <c r="AL45" s="73">
        <f t="shared" si="23"/>
        <v>0</v>
      </c>
      <c r="AM45" s="73">
        <f t="shared" si="24"/>
        <v>0</v>
      </c>
      <c r="AN45" s="73">
        <f t="shared" si="25"/>
        <v>0</v>
      </c>
      <c r="AO45" s="73">
        <f t="shared" si="26"/>
        <v>0</v>
      </c>
      <c r="AP45" s="73">
        <f t="shared" si="27"/>
        <v>0</v>
      </c>
      <c r="AQ45" s="73">
        <f t="shared" si="28"/>
        <v>53</v>
      </c>
      <c r="AR45" s="73"/>
      <c r="AS45" s="73" t="b">
        <f>AND('Match Sheet'!B81="B",'Match Sheet'!C81="TEMP OFF")</f>
        <v>0</v>
      </c>
      <c r="AT45" s="73" t="b">
        <f>AND('Match Sheet'!B81="B",'Match Sheet'!C81="TEMP ON")</f>
        <v>0</v>
      </c>
      <c r="AU45" s="73" t="b">
        <f>AND('Match Sheet'!B81 = "a",'Match Sheet'!C81 = "br-off")</f>
        <v>0</v>
      </c>
      <c r="AV45" s="73" t="b">
        <f>AND('Match Sheet'!B81 = "a",'Match Sheet'!C81 = "br-on")</f>
        <v>0</v>
      </c>
      <c r="AW45" s="73" t="b">
        <f>AND('Match Sheet'!B81="B",'Match Sheet'!C81="C BIN OFF")</f>
        <v>0</v>
      </c>
      <c r="AX45" s="73" t="b">
        <f>AND('Match Sheet'!B81="b",'Match Sheet'!C81="C BIN ON")</f>
        <v>0</v>
      </c>
      <c r="AY45" s="73" t="b">
        <f>AND('Match Sheet'!B81="B",'Match Sheet'!C81="SUB ON")</f>
        <v>0</v>
      </c>
      <c r="AZ45" s="73" t="b">
        <f>AND('Match Sheet'!B81="B",'Match Sheet'!C81="SUB OFF")</f>
        <v>0</v>
      </c>
      <c r="BA45" s="73" t="b">
        <f>AND('Match Sheet'!$B81 = "B",'Match Sheet'!$C81 = "RC")</f>
        <v>0</v>
      </c>
      <c r="BB45" s="73" t="b">
        <f>AND('Match Sheet'!$B81 = "B",'Match Sheet'!$C81 = "YC")</f>
        <v>0</v>
      </c>
      <c r="BC45" s="73" t="b">
        <f>AND('Match Sheet'!$B81 = "B",'Match Sheet'!$C81 = "2nd YC")</f>
        <v>0</v>
      </c>
      <c r="BD45" s="73"/>
      <c r="BE45" s="73" t="b">
        <f>AND('Match Sheet'!B81 = "",'Match Sheet'!C81 = "fh-e")</f>
        <v>0</v>
      </c>
      <c r="BF45" s="24" t="str">
        <f t="shared" si="5"/>
        <v/>
      </c>
    </row>
    <row r="46" spans="2:58" s="24" customFormat="1" x14ac:dyDescent="0.2">
      <c r="B46" s="73" t="b">
        <f>AND('Match Sheet'!B82 = "A",'Match Sheet'!C82 = "TRY")</f>
        <v>0</v>
      </c>
      <c r="C46" s="73" t="b">
        <f>AND('Match Sheet'!B82 = "A",'Match Sheet'!C82 = "PEN TRY")</f>
        <v>0</v>
      </c>
      <c r="D46" s="73" t="b">
        <f>AND('Match Sheet'!B82 = "A",'Match Sheet'!C82 = "CON")</f>
        <v>0</v>
      </c>
      <c r="E46" s="73" t="b">
        <f>AND('Match Sheet'!B82 = "A",'Match Sheet'!C82 = "PEN")</f>
        <v>0</v>
      </c>
      <c r="F46" s="73" t="b">
        <f>AND('Match Sheet'!B82 = "A",'Match Sheet'!C82 = "DG")</f>
        <v>0</v>
      </c>
      <c r="G46" s="73">
        <f t="shared" si="15"/>
        <v>0</v>
      </c>
      <c r="H46" s="73">
        <f t="shared" si="16"/>
        <v>0</v>
      </c>
      <c r="I46" s="73">
        <f t="shared" si="17"/>
        <v>0</v>
      </c>
      <c r="J46" s="73">
        <f t="shared" si="18"/>
        <v>0</v>
      </c>
      <c r="K46" s="73">
        <f t="shared" si="19"/>
        <v>0</v>
      </c>
      <c r="L46" s="73">
        <f t="shared" si="20"/>
        <v>0</v>
      </c>
      <c r="M46" s="73">
        <f t="shared" si="14"/>
        <v>5</v>
      </c>
      <c r="N46" s="73"/>
      <c r="O46" s="73"/>
      <c r="P46" s="73" t="b">
        <f>AND('Match Sheet'!B82 = "A",'Match Sheet'!C82 = "TEMP OFF")</f>
        <v>0</v>
      </c>
      <c r="Q46" s="73" t="b">
        <f>AND('Match Sheet'!B82 = "A",'Match Sheet'!C82 = "TEMP ON")</f>
        <v>0</v>
      </c>
      <c r="R46" s="73" t="b">
        <f>AND('Match Sheet'!B82 = "h",'Match Sheet'!C82 = "br-off")</f>
        <v>0</v>
      </c>
      <c r="S46" s="73" t="b">
        <f>AND('Match Sheet'!B82 = "h",'Match Sheet'!C82 = "br-on")</f>
        <v>0</v>
      </c>
      <c r="T46" s="73" t="b">
        <f>AND('Match Sheet'!B82 = "A",'Match Sheet'!C82 = "C BIN OFF")</f>
        <v>0</v>
      </c>
      <c r="U46" s="73" t="b">
        <f>AND('Match Sheet'!B82 = "A",'Match Sheet'!C82 = "C BIN ON")</f>
        <v>0</v>
      </c>
      <c r="V46" s="73" t="b">
        <f>AND('Match Sheet'!B82 = "A",'Match Sheet'!C82 = "SUB ON")</f>
        <v>0</v>
      </c>
      <c r="W46" s="73" t="b">
        <f>AND('Match Sheet'!B82 = "A",'Match Sheet'!C82 = "SUB OFF")</f>
        <v>0</v>
      </c>
      <c r="X46" s="73" t="b">
        <f>AND('Match Sheet'!$B82 = "A",'Match Sheet'!$C82 = "RC")</f>
        <v>0</v>
      </c>
      <c r="Y46" s="73" t="b">
        <f>AND('Match Sheet'!$B82 = "A",'Match Sheet'!$C82 = "YC")</f>
        <v>0</v>
      </c>
      <c r="Z46" s="73" t="b">
        <f>AND('Match Sheet'!$B82 = "A",'Match Sheet'!$C82 = "2nd YC")</f>
        <v>0</v>
      </c>
      <c r="AA46" s="73"/>
      <c r="AB46" s="73" t="b">
        <f>AND('Match Sheet'!B82 = "",'Match Sheet'!C82 = "fh-e")</f>
        <v>0</v>
      </c>
      <c r="AC46" s="73" t="str">
        <f t="shared" si="21"/>
        <v/>
      </c>
      <c r="AD46" s="73"/>
      <c r="AE46" s="25"/>
      <c r="AF46" s="73" t="b">
        <f>AND('Match Sheet'!B82="B",'Match Sheet'!C82="TRY")</f>
        <v>0</v>
      </c>
      <c r="AG46" s="73" t="b">
        <f>AND('Match Sheet'!B82="B",'Match Sheet'!C82="PEN TRY")</f>
        <v>0</v>
      </c>
      <c r="AH46" s="73" t="b">
        <f>AND('Match Sheet'!B82="B",'Match Sheet'!C82="CON")</f>
        <v>0</v>
      </c>
      <c r="AI46" s="73" t="b">
        <f>AND('Match Sheet'!B82="B",'Match Sheet'!C82="PEN")</f>
        <v>0</v>
      </c>
      <c r="AJ46" s="73" t="b">
        <f>AND('Match Sheet'!B82="B",'Match Sheet'!C82="DG")</f>
        <v>0</v>
      </c>
      <c r="AK46" s="73">
        <f t="shared" si="22"/>
        <v>0</v>
      </c>
      <c r="AL46" s="73">
        <f t="shared" si="23"/>
        <v>0</v>
      </c>
      <c r="AM46" s="73">
        <f t="shared" si="24"/>
        <v>0</v>
      </c>
      <c r="AN46" s="73">
        <f t="shared" si="25"/>
        <v>0</v>
      </c>
      <c r="AO46" s="73">
        <f t="shared" si="26"/>
        <v>0</v>
      </c>
      <c r="AP46" s="73">
        <f t="shared" si="27"/>
        <v>0</v>
      </c>
      <c r="AQ46" s="73">
        <f t="shared" si="28"/>
        <v>53</v>
      </c>
      <c r="AR46" s="73"/>
      <c r="AS46" s="73" t="b">
        <f>AND('Match Sheet'!B82="B",'Match Sheet'!C82="TEMP OFF")</f>
        <v>0</v>
      </c>
      <c r="AT46" s="73" t="b">
        <f>AND('Match Sheet'!B82="B",'Match Sheet'!C82="TEMP ON")</f>
        <v>0</v>
      </c>
      <c r="AU46" s="73" t="b">
        <f>AND('Match Sheet'!B82 = "a",'Match Sheet'!C82 = "br-off")</f>
        <v>0</v>
      </c>
      <c r="AV46" s="73" t="b">
        <f>AND('Match Sheet'!B82 = "a",'Match Sheet'!C82 = "br-on")</f>
        <v>0</v>
      </c>
      <c r="AW46" s="73" t="b">
        <f>AND('Match Sheet'!B82="B",'Match Sheet'!C82="C BIN OFF")</f>
        <v>0</v>
      </c>
      <c r="AX46" s="73" t="b">
        <f>AND('Match Sheet'!B82="b",'Match Sheet'!C82="C BIN ON")</f>
        <v>0</v>
      </c>
      <c r="AY46" s="73" t="b">
        <f>AND('Match Sheet'!B82="B",'Match Sheet'!C82="SUB ON")</f>
        <v>0</v>
      </c>
      <c r="AZ46" s="73" t="b">
        <f>AND('Match Sheet'!B82="B",'Match Sheet'!C82="SUB OFF")</f>
        <v>1</v>
      </c>
      <c r="BA46" s="73" t="b">
        <f>AND('Match Sheet'!$B82 = "B",'Match Sheet'!$C82 = "RC")</f>
        <v>0</v>
      </c>
      <c r="BB46" s="73" t="b">
        <f>AND('Match Sheet'!$B82 = "B",'Match Sheet'!$C82 = "YC")</f>
        <v>0</v>
      </c>
      <c r="BC46" s="73" t="b">
        <f>AND('Match Sheet'!$B82 = "B",'Match Sheet'!$C82 = "2nd YC")</f>
        <v>0</v>
      </c>
      <c r="BD46" s="73"/>
      <c r="BE46" s="73" t="b">
        <f>AND('Match Sheet'!B82 = "",'Match Sheet'!C82 = "fh-e")</f>
        <v>0</v>
      </c>
      <c r="BF46" s="24" t="str">
        <f t="shared" si="5"/>
        <v/>
      </c>
    </row>
    <row r="47" spans="2:58" s="24" customFormat="1" x14ac:dyDescent="0.2">
      <c r="B47" s="73" t="b">
        <f>AND('Match Sheet'!B83 = "A",'Match Sheet'!C83 = "TRY")</f>
        <v>0</v>
      </c>
      <c r="C47" s="73" t="b">
        <f>AND('Match Sheet'!B83 = "A",'Match Sheet'!C83 = "PEN TRY")</f>
        <v>0</v>
      </c>
      <c r="D47" s="73" t="b">
        <f>AND('Match Sheet'!B83 = "A",'Match Sheet'!C83 = "CON")</f>
        <v>0</v>
      </c>
      <c r="E47" s="73" t="b">
        <f>AND('Match Sheet'!B83 = "A",'Match Sheet'!C83 = "PEN")</f>
        <v>0</v>
      </c>
      <c r="F47" s="73" t="b">
        <f>AND('Match Sheet'!B83 = "A",'Match Sheet'!C83 = "DG")</f>
        <v>0</v>
      </c>
      <c r="G47" s="73">
        <f t="shared" si="15"/>
        <v>0</v>
      </c>
      <c r="H47" s="73">
        <f t="shared" si="16"/>
        <v>0</v>
      </c>
      <c r="I47" s="73">
        <f t="shared" si="17"/>
        <v>0</v>
      </c>
      <c r="J47" s="73">
        <f t="shared" si="18"/>
        <v>0</v>
      </c>
      <c r="K47" s="73">
        <f t="shared" si="19"/>
        <v>0</v>
      </c>
      <c r="L47" s="73">
        <f t="shared" si="20"/>
        <v>0</v>
      </c>
      <c r="M47" s="73">
        <f t="shared" si="14"/>
        <v>5</v>
      </c>
      <c r="N47" s="73"/>
      <c r="O47" s="73"/>
      <c r="P47" s="73" t="b">
        <f>AND('Match Sheet'!B83 = "A",'Match Sheet'!C83 = "TEMP OFF")</f>
        <v>0</v>
      </c>
      <c r="Q47" s="73" t="b">
        <f>AND('Match Sheet'!B83 = "A",'Match Sheet'!C83 = "TEMP ON")</f>
        <v>0</v>
      </c>
      <c r="R47" s="73" t="b">
        <f>AND('Match Sheet'!B83 = "h",'Match Sheet'!C83 = "br-off")</f>
        <v>0</v>
      </c>
      <c r="S47" s="73" t="b">
        <f>AND('Match Sheet'!B83 = "h",'Match Sheet'!C83 = "br-on")</f>
        <v>0</v>
      </c>
      <c r="T47" s="73" t="b">
        <f>AND('Match Sheet'!B83 = "A",'Match Sheet'!C83 = "C BIN OFF")</f>
        <v>0</v>
      </c>
      <c r="U47" s="73" t="b">
        <f>AND('Match Sheet'!B83 = "A",'Match Sheet'!C83 = "C BIN ON")</f>
        <v>0</v>
      </c>
      <c r="V47" s="73" t="b">
        <f>AND('Match Sheet'!B83 = "A",'Match Sheet'!C83 = "SUB ON")</f>
        <v>0</v>
      </c>
      <c r="W47" s="73" t="b">
        <f>AND('Match Sheet'!B83 = "A",'Match Sheet'!C83 = "SUB OFF")</f>
        <v>0</v>
      </c>
      <c r="X47" s="73" t="b">
        <f>AND('Match Sheet'!$B83 = "A",'Match Sheet'!$C83 = "RC")</f>
        <v>0</v>
      </c>
      <c r="Y47" s="73" t="b">
        <f>AND('Match Sheet'!$B83 = "A",'Match Sheet'!$C83 = "YC")</f>
        <v>0</v>
      </c>
      <c r="Z47" s="73" t="b">
        <f>AND('Match Sheet'!$B83 = "A",'Match Sheet'!$C83 = "2nd YC")</f>
        <v>0</v>
      </c>
      <c r="AA47" s="73"/>
      <c r="AB47" s="73" t="b">
        <f>AND('Match Sheet'!B83 = "",'Match Sheet'!C83 = "fh-e")</f>
        <v>0</v>
      </c>
      <c r="AC47" s="73" t="str">
        <f t="shared" si="21"/>
        <v/>
      </c>
      <c r="AD47" s="73"/>
      <c r="AE47" s="25"/>
      <c r="AF47" s="73" t="b">
        <f>AND('Match Sheet'!B83="B",'Match Sheet'!C83="TRY")</f>
        <v>0</v>
      </c>
      <c r="AG47" s="73" t="b">
        <f>AND('Match Sheet'!B83="B",'Match Sheet'!C83="PEN TRY")</f>
        <v>0</v>
      </c>
      <c r="AH47" s="73" t="b">
        <f>AND('Match Sheet'!B83="B",'Match Sheet'!C83="CON")</f>
        <v>0</v>
      </c>
      <c r="AI47" s="73" t="b">
        <f>AND('Match Sheet'!B83="B",'Match Sheet'!C83="PEN")</f>
        <v>0</v>
      </c>
      <c r="AJ47" s="73" t="b">
        <f>AND('Match Sheet'!B83="B",'Match Sheet'!C83="DG")</f>
        <v>0</v>
      </c>
      <c r="AK47" s="73">
        <f t="shared" si="22"/>
        <v>0</v>
      </c>
      <c r="AL47" s="73">
        <f t="shared" si="23"/>
        <v>0</v>
      </c>
      <c r="AM47" s="73">
        <f t="shared" si="24"/>
        <v>0</v>
      </c>
      <c r="AN47" s="73">
        <f t="shared" si="25"/>
        <v>0</v>
      </c>
      <c r="AO47" s="73">
        <f t="shared" si="26"/>
        <v>0</v>
      </c>
      <c r="AP47" s="73">
        <f t="shared" si="27"/>
        <v>0</v>
      </c>
      <c r="AQ47" s="73">
        <f t="shared" si="28"/>
        <v>53</v>
      </c>
      <c r="AR47" s="73"/>
      <c r="AS47" s="73" t="b">
        <f>AND('Match Sheet'!B83="B",'Match Sheet'!C83="TEMP OFF")</f>
        <v>0</v>
      </c>
      <c r="AT47" s="73" t="b">
        <f>AND('Match Sheet'!B83="B",'Match Sheet'!C83="TEMP ON")</f>
        <v>0</v>
      </c>
      <c r="AU47" s="73" t="b">
        <f>AND('Match Sheet'!B83 = "a",'Match Sheet'!C83 = "br-off")</f>
        <v>0</v>
      </c>
      <c r="AV47" s="73" t="b">
        <f>AND('Match Sheet'!B83 = "a",'Match Sheet'!C83 = "br-on")</f>
        <v>0</v>
      </c>
      <c r="AW47" s="73" t="b">
        <f>AND('Match Sheet'!B83="B",'Match Sheet'!C83="C BIN OFF")</f>
        <v>0</v>
      </c>
      <c r="AX47" s="73" t="b">
        <f>AND('Match Sheet'!B83="b",'Match Sheet'!C83="C BIN ON")</f>
        <v>0</v>
      </c>
      <c r="AY47" s="73" t="b">
        <f>AND('Match Sheet'!B83="B",'Match Sheet'!C83="SUB ON")</f>
        <v>1</v>
      </c>
      <c r="AZ47" s="73" t="b">
        <f>AND('Match Sheet'!B83="B",'Match Sheet'!C83="SUB OFF")</f>
        <v>0</v>
      </c>
      <c r="BA47" s="73" t="b">
        <f>AND('Match Sheet'!$B83 = "B",'Match Sheet'!$C83 = "RC")</f>
        <v>0</v>
      </c>
      <c r="BB47" s="73" t="b">
        <f>AND('Match Sheet'!$B83 = "B",'Match Sheet'!$C83 = "YC")</f>
        <v>0</v>
      </c>
      <c r="BC47" s="73" t="b">
        <f>AND('Match Sheet'!$B83 = "B",'Match Sheet'!$C83 = "2nd YC")</f>
        <v>0</v>
      </c>
      <c r="BD47" s="73"/>
      <c r="BE47" s="73" t="b">
        <f>AND('Match Sheet'!B83 = "",'Match Sheet'!C83 = "fh-e")</f>
        <v>0</v>
      </c>
      <c r="BF47" s="24" t="str">
        <f t="shared" si="5"/>
        <v/>
      </c>
    </row>
    <row r="48" spans="2:58" s="24" customFormat="1" x14ac:dyDescent="0.2">
      <c r="B48" s="73" t="b">
        <f>AND('Match Sheet'!B84 = "A",'Match Sheet'!C84 = "TRY")</f>
        <v>0</v>
      </c>
      <c r="C48" s="73" t="b">
        <f>AND('Match Sheet'!B84 = "A",'Match Sheet'!C84 = "PEN TRY")</f>
        <v>0</v>
      </c>
      <c r="D48" s="73" t="b">
        <f>AND('Match Sheet'!B84 = "A",'Match Sheet'!C84 = "CON")</f>
        <v>0</v>
      </c>
      <c r="E48" s="73" t="b">
        <f>AND('Match Sheet'!B84 = "A",'Match Sheet'!C84 = "PEN")</f>
        <v>0</v>
      </c>
      <c r="F48" s="73" t="b">
        <f>AND('Match Sheet'!B84 = "A",'Match Sheet'!C84 = "DG")</f>
        <v>0</v>
      </c>
      <c r="G48" s="73">
        <f t="shared" si="15"/>
        <v>0</v>
      </c>
      <c r="H48" s="73">
        <f t="shared" si="16"/>
        <v>0</v>
      </c>
      <c r="I48" s="73">
        <f t="shared" si="17"/>
        <v>0</v>
      </c>
      <c r="J48" s="73">
        <f t="shared" si="18"/>
        <v>0</v>
      </c>
      <c r="K48" s="73">
        <f t="shared" si="19"/>
        <v>0</v>
      </c>
      <c r="L48" s="73">
        <f t="shared" si="20"/>
        <v>0</v>
      </c>
      <c r="M48" s="73">
        <f t="shared" si="14"/>
        <v>5</v>
      </c>
      <c r="N48" s="73"/>
      <c r="O48" s="73"/>
      <c r="P48" s="73" t="b">
        <f>AND('Match Sheet'!B84 = "A",'Match Sheet'!C84 = "TEMP OFF")</f>
        <v>0</v>
      </c>
      <c r="Q48" s="73" t="b">
        <f>AND('Match Sheet'!B84 = "A",'Match Sheet'!C84 = "TEMP ON")</f>
        <v>0</v>
      </c>
      <c r="R48" s="73" t="b">
        <f>AND('Match Sheet'!B84 = "h",'Match Sheet'!C84 = "br-off")</f>
        <v>0</v>
      </c>
      <c r="S48" s="73" t="b">
        <f>AND('Match Sheet'!B84 = "h",'Match Sheet'!C84 = "br-on")</f>
        <v>0</v>
      </c>
      <c r="T48" s="73" t="b">
        <f>AND('Match Sheet'!B84 = "A",'Match Sheet'!C84 = "C BIN OFF")</f>
        <v>0</v>
      </c>
      <c r="U48" s="73" t="b">
        <f>AND('Match Sheet'!B84 = "A",'Match Sheet'!C84 = "C BIN ON")</f>
        <v>0</v>
      </c>
      <c r="V48" s="73" t="b">
        <f>AND('Match Sheet'!B84 = "A",'Match Sheet'!C84 = "SUB ON")</f>
        <v>0</v>
      </c>
      <c r="W48" s="73" t="b">
        <f>AND('Match Sheet'!B84 = "A",'Match Sheet'!C84 = "SUB OFF")</f>
        <v>0</v>
      </c>
      <c r="X48" s="73" t="b">
        <f>AND('Match Sheet'!$B84 = "A",'Match Sheet'!$C84 = "RC")</f>
        <v>0</v>
      </c>
      <c r="Y48" s="73" t="b">
        <f>AND('Match Sheet'!$B84 = "A",'Match Sheet'!$C84 = "YC")</f>
        <v>0</v>
      </c>
      <c r="Z48" s="73" t="b">
        <f>AND('Match Sheet'!$B84 = "A",'Match Sheet'!$C84 = "2nd YC")</f>
        <v>0</v>
      </c>
      <c r="AA48" s="73"/>
      <c r="AB48" s="73" t="b">
        <f>AND('Match Sheet'!B84 = "",'Match Sheet'!C84 = "fh-e")</f>
        <v>0</v>
      </c>
      <c r="AC48" s="73" t="str">
        <f t="shared" si="21"/>
        <v/>
      </c>
      <c r="AD48" s="73"/>
      <c r="AE48" s="25"/>
      <c r="AF48" s="73" t="b">
        <f>AND('Match Sheet'!B84="B",'Match Sheet'!C84="TRY")</f>
        <v>0</v>
      </c>
      <c r="AG48" s="73" t="b">
        <f>AND('Match Sheet'!B84="B",'Match Sheet'!C84="PEN TRY")</f>
        <v>0</v>
      </c>
      <c r="AH48" s="73" t="b">
        <f>AND('Match Sheet'!B84="B",'Match Sheet'!C84="CON")</f>
        <v>0</v>
      </c>
      <c r="AI48" s="73" t="b">
        <f>AND('Match Sheet'!B84="B",'Match Sheet'!C84="PEN")</f>
        <v>0</v>
      </c>
      <c r="AJ48" s="73" t="b">
        <f>AND('Match Sheet'!B84="B",'Match Sheet'!C84="DG")</f>
        <v>0</v>
      </c>
      <c r="AK48" s="73">
        <f t="shared" si="22"/>
        <v>0</v>
      </c>
      <c r="AL48" s="73">
        <f t="shared" si="23"/>
        <v>0</v>
      </c>
      <c r="AM48" s="73">
        <f t="shared" si="24"/>
        <v>0</v>
      </c>
      <c r="AN48" s="73">
        <f t="shared" si="25"/>
        <v>0</v>
      </c>
      <c r="AO48" s="73">
        <f t="shared" si="26"/>
        <v>0</v>
      </c>
      <c r="AP48" s="73">
        <f t="shared" si="27"/>
        <v>0</v>
      </c>
      <c r="AQ48" s="73">
        <f t="shared" si="28"/>
        <v>53</v>
      </c>
      <c r="AR48" s="73"/>
      <c r="AS48" s="73" t="b">
        <f>AND('Match Sheet'!B84="B",'Match Sheet'!C84="TEMP OFF")</f>
        <v>0</v>
      </c>
      <c r="AT48" s="73" t="b">
        <f>AND('Match Sheet'!B84="B",'Match Sheet'!C84="TEMP ON")</f>
        <v>0</v>
      </c>
      <c r="AU48" s="73" t="b">
        <f>AND('Match Sheet'!B84 = "a",'Match Sheet'!C84 = "br-off")</f>
        <v>0</v>
      </c>
      <c r="AV48" s="73" t="b">
        <f>AND('Match Sheet'!B84 = "a",'Match Sheet'!C84 = "br-on")</f>
        <v>0</v>
      </c>
      <c r="AW48" s="73" t="b">
        <f>AND('Match Sheet'!B84="B",'Match Sheet'!C84="C BIN OFF")</f>
        <v>0</v>
      </c>
      <c r="AX48" s="73" t="b">
        <f>AND('Match Sheet'!B84="b",'Match Sheet'!C84="C BIN ON")</f>
        <v>0</v>
      </c>
      <c r="AY48" s="73" t="b">
        <f>AND('Match Sheet'!B84="B",'Match Sheet'!C84="SUB ON")</f>
        <v>0</v>
      </c>
      <c r="AZ48" s="73" t="b">
        <f>AND('Match Sheet'!B84="B",'Match Sheet'!C84="SUB OFF")</f>
        <v>1</v>
      </c>
      <c r="BA48" s="73" t="b">
        <f>AND('Match Sheet'!$B84 = "B",'Match Sheet'!$C84 = "RC")</f>
        <v>0</v>
      </c>
      <c r="BB48" s="73" t="b">
        <f>AND('Match Sheet'!$B84 = "B",'Match Sheet'!$C84 = "YC")</f>
        <v>0</v>
      </c>
      <c r="BC48" s="73" t="b">
        <f>AND('Match Sheet'!$B84 = "B",'Match Sheet'!$C84 = "2nd YC")</f>
        <v>0</v>
      </c>
      <c r="BD48" s="73"/>
      <c r="BE48" s="73" t="b">
        <f>AND('Match Sheet'!B84 = "",'Match Sheet'!C84 = "fh-e")</f>
        <v>0</v>
      </c>
      <c r="BF48" s="24" t="str">
        <f t="shared" si="5"/>
        <v/>
      </c>
    </row>
    <row r="49" spans="2:58" s="24" customFormat="1" x14ac:dyDescent="0.2">
      <c r="B49" s="73" t="b">
        <f>AND('Match Sheet'!B85 = "A",'Match Sheet'!C85 = "TRY")</f>
        <v>0</v>
      </c>
      <c r="C49" s="73" t="b">
        <f>AND('Match Sheet'!B85 = "A",'Match Sheet'!C85 = "PEN TRY")</f>
        <v>0</v>
      </c>
      <c r="D49" s="73" t="b">
        <f>AND('Match Sheet'!B85 = "A",'Match Sheet'!C85 = "CON")</f>
        <v>0</v>
      </c>
      <c r="E49" s="73" t="b">
        <f>AND('Match Sheet'!B85 = "A",'Match Sheet'!C85 = "PEN")</f>
        <v>0</v>
      </c>
      <c r="F49" s="73" t="b">
        <f>AND('Match Sheet'!B85 = "A",'Match Sheet'!C85 = "DG")</f>
        <v>0</v>
      </c>
      <c r="G49" s="73">
        <f t="shared" si="15"/>
        <v>0</v>
      </c>
      <c r="H49" s="73">
        <f t="shared" si="16"/>
        <v>0</v>
      </c>
      <c r="I49" s="73">
        <f t="shared" si="17"/>
        <v>0</v>
      </c>
      <c r="J49" s="73">
        <f t="shared" si="18"/>
        <v>0</v>
      </c>
      <c r="K49" s="73">
        <f t="shared" si="19"/>
        <v>0</v>
      </c>
      <c r="L49" s="73">
        <f t="shared" si="20"/>
        <v>0</v>
      </c>
      <c r="M49" s="73">
        <f t="shared" si="14"/>
        <v>5</v>
      </c>
      <c r="N49" s="73"/>
      <c r="O49" s="73"/>
      <c r="P49" s="73" t="b">
        <f>AND('Match Sheet'!B85 = "A",'Match Sheet'!C85 = "TEMP OFF")</f>
        <v>0</v>
      </c>
      <c r="Q49" s="73" t="b">
        <f>AND('Match Sheet'!B85 = "A",'Match Sheet'!C85 = "TEMP ON")</f>
        <v>0</v>
      </c>
      <c r="R49" s="73" t="b">
        <f>AND('Match Sheet'!B85 = "h",'Match Sheet'!C85 = "br-off")</f>
        <v>0</v>
      </c>
      <c r="S49" s="73" t="b">
        <f>AND('Match Sheet'!B85 = "h",'Match Sheet'!C85 = "br-on")</f>
        <v>0</v>
      </c>
      <c r="T49" s="73" t="b">
        <f>AND('Match Sheet'!B85 = "A",'Match Sheet'!C85 = "C BIN OFF")</f>
        <v>0</v>
      </c>
      <c r="U49" s="73" t="b">
        <f>AND('Match Sheet'!B85 = "A",'Match Sheet'!C85 = "C BIN ON")</f>
        <v>0</v>
      </c>
      <c r="V49" s="73" t="b">
        <f>AND('Match Sheet'!B85 = "A",'Match Sheet'!C85 = "SUB ON")</f>
        <v>0</v>
      </c>
      <c r="W49" s="73" t="b">
        <f>AND('Match Sheet'!B85 = "A",'Match Sheet'!C85 = "SUB OFF")</f>
        <v>0</v>
      </c>
      <c r="X49" s="73" t="b">
        <f>AND('Match Sheet'!$B85 = "A",'Match Sheet'!$C85 = "RC")</f>
        <v>0</v>
      </c>
      <c r="Y49" s="73" t="b">
        <f>AND('Match Sheet'!$B85 = "A",'Match Sheet'!$C85 = "YC")</f>
        <v>0</v>
      </c>
      <c r="Z49" s="73" t="b">
        <f>AND('Match Sheet'!$B85 = "A",'Match Sheet'!$C85 = "2nd YC")</f>
        <v>0</v>
      </c>
      <c r="AA49" s="73"/>
      <c r="AB49" s="73" t="b">
        <f>AND('Match Sheet'!B85 = "",'Match Sheet'!C85 = "fh-e")</f>
        <v>0</v>
      </c>
      <c r="AC49" s="73" t="str">
        <f t="shared" si="21"/>
        <v/>
      </c>
      <c r="AD49" s="73"/>
      <c r="AE49" s="25"/>
      <c r="AF49" s="73" t="b">
        <f>AND('Match Sheet'!B85="B",'Match Sheet'!C85="TRY")</f>
        <v>0</v>
      </c>
      <c r="AG49" s="73" t="b">
        <f>AND('Match Sheet'!B85="B",'Match Sheet'!C85="PEN TRY")</f>
        <v>0</v>
      </c>
      <c r="AH49" s="73" t="b">
        <f>AND('Match Sheet'!B85="B",'Match Sheet'!C85="CON")</f>
        <v>0</v>
      </c>
      <c r="AI49" s="73" t="b">
        <f>AND('Match Sheet'!B85="B",'Match Sheet'!C85="PEN")</f>
        <v>0</v>
      </c>
      <c r="AJ49" s="73" t="b">
        <f>AND('Match Sheet'!B85="B",'Match Sheet'!C85="DG")</f>
        <v>0</v>
      </c>
      <c r="AK49" s="73">
        <f t="shared" si="22"/>
        <v>0</v>
      </c>
      <c r="AL49" s="73">
        <f t="shared" si="23"/>
        <v>0</v>
      </c>
      <c r="AM49" s="73">
        <f t="shared" si="24"/>
        <v>0</v>
      </c>
      <c r="AN49" s="73">
        <f t="shared" si="25"/>
        <v>0</v>
      </c>
      <c r="AO49" s="73">
        <f t="shared" si="26"/>
        <v>0</v>
      </c>
      <c r="AP49" s="73">
        <f t="shared" si="27"/>
        <v>0</v>
      </c>
      <c r="AQ49" s="73">
        <f t="shared" si="28"/>
        <v>53</v>
      </c>
      <c r="AR49" s="73"/>
      <c r="AS49" s="73" t="b">
        <f>AND('Match Sheet'!B85="B",'Match Sheet'!C85="TEMP OFF")</f>
        <v>0</v>
      </c>
      <c r="AT49" s="73" t="b">
        <f>AND('Match Sheet'!B85="B",'Match Sheet'!C85="TEMP ON")</f>
        <v>0</v>
      </c>
      <c r="AU49" s="73" t="b">
        <f>AND('Match Sheet'!B85 = "a",'Match Sheet'!C85 = "br-off")</f>
        <v>0</v>
      </c>
      <c r="AV49" s="73" t="b">
        <f>AND('Match Sheet'!B85 = "a",'Match Sheet'!C85 = "br-on")</f>
        <v>0</v>
      </c>
      <c r="AW49" s="73" t="b">
        <f>AND('Match Sheet'!B85="B",'Match Sheet'!C85="C BIN OFF")</f>
        <v>0</v>
      </c>
      <c r="AX49" s="73" t="b">
        <f>AND('Match Sheet'!B85="b",'Match Sheet'!C85="C BIN ON")</f>
        <v>0</v>
      </c>
      <c r="AY49" s="73" t="b">
        <f>AND('Match Sheet'!B85="B",'Match Sheet'!C85="SUB ON")</f>
        <v>1</v>
      </c>
      <c r="AZ49" s="73" t="b">
        <f>AND('Match Sheet'!B85="B",'Match Sheet'!C85="SUB OFF")</f>
        <v>0</v>
      </c>
      <c r="BA49" s="73" t="b">
        <f>AND('Match Sheet'!$B85 = "B",'Match Sheet'!$C85 = "RC")</f>
        <v>0</v>
      </c>
      <c r="BB49" s="73" t="b">
        <f>AND('Match Sheet'!$B85 = "B",'Match Sheet'!$C85 = "YC")</f>
        <v>0</v>
      </c>
      <c r="BC49" s="73" t="b">
        <f>AND('Match Sheet'!$B85 = "B",'Match Sheet'!$C85 = "2nd YC")</f>
        <v>0</v>
      </c>
      <c r="BD49" s="73"/>
      <c r="BE49" s="73" t="b">
        <f>AND('Match Sheet'!B85 = "",'Match Sheet'!C85 = "fh-e")</f>
        <v>0</v>
      </c>
      <c r="BF49" s="24" t="str">
        <f t="shared" si="5"/>
        <v/>
      </c>
    </row>
    <row r="50" spans="2:58" s="24" customFormat="1" x14ac:dyDescent="0.2">
      <c r="B50" s="73" t="b">
        <f>AND('Match Sheet'!B86 = "A",'Match Sheet'!C86 = "TRY")</f>
        <v>0</v>
      </c>
      <c r="C50" s="73" t="b">
        <f>AND('Match Sheet'!B86 = "A",'Match Sheet'!C86 = "PEN TRY")</f>
        <v>0</v>
      </c>
      <c r="D50" s="73" t="b">
        <f>AND('Match Sheet'!B86 = "A",'Match Sheet'!C86 = "CON")</f>
        <v>0</v>
      </c>
      <c r="E50" s="73" t="b">
        <f>AND('Match Sheet'!B86 = "A",'Match Sheet'!C86 = "PEN")</f>
        <v>0</v>
      </c>
      <c r="F50" s="73" t="b">
        <f>AND('Match Sheet'!B86 = "A",'Match Sheet'!C86 = "DG")</f>
        <v>0</v>
      </c>
      <c r="G50" s="73">
        <f t="shared" si="15"/>
        <v>0</v>
      </c>
      <c r="H50" s="73">
        <f t="shared" si="16"/>
        <v>0</v>
      </c>
      <c r="I50" s="73">
        <f t="shared" si="17"/>
        <v>0</v>
      </c>
      <c r="J50" s="73">
        <f t="shared" si="18"/>
        <v>0</v>
      </c>
      <c r="K50" s="73">
        <f t="shared" si="19"/>
        <v>0</v>
      </c>
      <c r="L50" s="73">
        <f t="shared" si="20"/>
        <v>0</v>
      </c>
      <c r="M50" s="73">
        <f t="shared" si="14"/>
        <v>5</v>
      </c>
      <c r="N50" s="73"/>
      <c r="O50" s="73"/>
      <c r="P50" s="73" t="b">
        <f>AND('Match Sheet'!B86 = "A",'Match Sheet'!C86 = "TEMP OFF")</f>
        <v>0</v>
      </c>
      <c r="Q50" s="73" t="b">
        <f>AND('Match Sheet'!B86 = "A",'Match Sheet'!C86 = "TEMP ON")</f>
        <v>0</v>
      </c>
      <c r="R50" s="73" t="b">
        <f>AND('Match Sheet'!B86 = "h",'Match Sheet'!C86 = "br-off")</f>
        <v>0</v>
      </c>
      <c r="S50" s="73" t="b">
        <f>AND('Match Sheet'!B86 = "h",'Match Sheet'!C86 = "br-on")</f>
        <v>0</v>
      </c>
      <c r="T50" s="73" t="b">
        <f>AND('Match Sheet'!B86 = "A",'Match Sheet'!C86 = "C BIN OFF")</f>
        <v>0</v>
      </c>
      <c r="U50" s="73" t="b">
        <f>AND('Match Sheet'!B86 = "A",'Match Sheet'!C86 = "C BIN ON")</f>
        <v>0</v>
      </c>
      <c r="V50" s="73" t="b">
        <f>AND('Match Sheet'!B86 = "A",'Match Sheet'!C86 = "SUB ON")</f>
        <v>0</v>
      </c>
      <c r="W50" s="73" t="b">
        <f>AND('Match Sheet'!B86 = "A",'Match Sheet'!C86 = "SUB OFF")</f>
        <v>0</v>
      </c>
      <c r="X50" s="73" t="b">
        <f>AND('Match Sheet'!$B86 = "A",'Match Sheet'!$C86 = "RC")</f>
        <v>0</v>
      </c>
      <c r="Y50" s="73" t="b">
        <f>AND('Match Sheet'!$B86 = "A",'Match Sheet'!$C86 = "YC")</f>
        <v>0</v>
      </c>
      <c r="Z50" s="73" t="b">
        <f>AND('Match Sheet'!$B86 = "A",'Match Sheet'!$C86 = "2nd YC")</f>
        <v>0</v>
      </c>
      <c r="AA50" s="73"/>
      <c r="AB50" s="73" t="b">
        <f>AND('Match Sheet'!B86 = "",'Match Sheet'!C86 = "fh-e")</f>
        <v>0</v>
      </c>
      <c r="AC50" s="73" t="str">
        <f t="shared" si="21"/>
        <v/>
      </c>
      <c r="AD50" s="73"/>
      <c r="AE50" s="25"/>
      <c r="AF50" s="73" t="b">
        <f>AND('Match Sheet'!B86="B",'Match Sheet'!C86="TRY")</f>
        <v>0</v>
      </c>
      <c r="AG50" s="73" t="b">
        <f>AND('Match Sheet'!B86="B",'Match Sheet'!C86="PEN TRY")</f>
        <v>0</v>
      </c>
      <c r="AH50" s="73" t="b">
        <f>AND('Match Sheet'!B86="B",'Match Sheet'!C86="CON")</f>
        <v>0</v>
      </c>
      <c r="AI50" s="73" t="b">
        <f>AND('Match Sheet'!B86="B",'Match Sheet'!C86="PEN")</f>
        <v>0</v>
      </c>
      <c r="AJ50" s="73" t="b">
        <f>AND('Match Sheet'!B86="B",'Match Sheet'!C86="DG")</f>
        <v>0</v>
      </c>
      <c r="AK50" s="73">
        <f t="shared" si="22"/>
        <v>0</v>
      </c>
      <c r="AL50" s="73">
        <f t="shared" si="23"/>
        <v>0</v>
      </c>
      <c r="AM50" s="73">
        <f t="shared" si="24"/>
        <v>0</v>
      </c>
      <c r="AN50" s="73">
        <f t="shared" si="25"/>
        <v>0</v>
      </c>
      <c r="AO50" s="73">
        <f t="shared" si="26"/>
        <v>0</v>
      </c>
      <c r="AP50" s="73">
        <f t="shared" si="27"/>
        <v>0</v>
      </c>
      <c r="AQ50" s="73">
        <f t="shared" si="28"/>
        <v>53</v>
      </c>
      <c r="AR50" s="73"/>
      <c r="AS50" s="73" t="b">
        <f>AND('Match Sheet'!B86="B",'Match Sheet'!C86="TEMP OFF")</f>
        <v>0</v>
      </c>
      <c r="AT50" s="73" t="b">
        <f>AND('Match Sheet'!B86="B",'Match Sheet'!C86="TEMP ON")</f>
        <v>0</v>
      </c>
      <c r="AU50" s="73" t="b">
        <f>AND('Match Sheet'!B86 = "a",'Match Sheet'!C86 = "br-off")</f>
        <v>0</v>
      </c>
      <c r="AV50" s="73" t="b">
        <f>AND('Match Sheet'!B86 = "a",'Match Sheet'!C86 = "br-on")</f>
        <v>0</v>
      </c>
      <c r="AW50" s="73" t="b">
        <f>AND('Match Sheet'!B86="B",'Match Sheet'!C86="C BIN OFF")</f>
        <v>0</v>
      </c>
      <c r="AX50" s="73" t="b">
        <f>AND('Match Sheet'!B86="b",'Match Sheet'!C86="C BIN ON")</f>
        <v>0</v>
      </c>
      <c r="AY50" s="73" t="b">
        <f>AND('Match Sheet'!B86="B",'Match Sheet'!C86="SUB ON")</f>
        <v>0</v>
      </c>
      <c r="AZ50" s="73" t="b">
        <f>AND('Match Sheet'!B86="B",'Match Sheet'!C86="SUB OFF")</f>
        <v>1</v>
      </c>
      <c r="BA50" s="73" t="b">
        <f>AND('Match Sheet'!$B86 = "B",'Match Sheet'!$C86 = "RC")</f>
        <v>0</v>
      </c>
      <c r="BB50" s="73" t="b">
        <f>AND('Match Sheet'!$B86 = "B",'Match Sheet'!$C86 = "YC")</f>
        <v>0</v>
      </c>
      <c r="BC50" s="73" t="b">
        <f>AND('Match Sheet'!$B86 = "B",'Match Sheet'!$C86 = "2nd YC")</f>
        <v>0</v>
      </c>
      <c r="BD50" s="73"/>
      <c r="BE50" s="73" t="b">
        <f>AND('Match Sheet'!B86 = "",'Match Sheet'!C86 = "fh-e")</f>
        <v>0</v>
      </c>
      <c r="BF50" s="24" t="str">
        <f t="shared" si="5"/>
        <v/>
      </c>
    </row>
    <row r="51" spans="2:58" s="24" customFormat="1" x14ac:dyDescent="0.2">
      <c r="B51" s="73" t="b">
        <f>AND('Match Sheet'!B87 = "A",'Match Sheet'!C87 = "TRY")</f>
        <v>0</v>
      </c>
      <c r="C51" s="73" t="b">
        <f>AND('Match Sheet'!B87 = "A",'Match Sheet'!C87 = "PEN TRY")</f>
        <v>0</v>
      </c>
      <c r="D51" s="73" t="b">
        <f>AND('Match Sheet'!B87 = "A",'Match Sheet'!C87 = "CON")</f>
        <v>0</v>
      </c>
      <c r="E51" s="73" t="b">
        <f>AND('Match Sheet'!B87 = "A",'Match Sheet'!C87 = "PEN")</f>
        <v>0</v>
      </c>
      <c r="F51" s="73" t="b">
        <f>AND('Match Sheet'!B87 = "A",'Match Sheet'!C87 = "DG")</f>
        <v>0</v>
      </c>
      <c r="G51" s="73">
        <f t="shared" si="15"/>
        <v>0</v>
      </c>
      <c r="H51" s="73">
        <f t="shared" si="16"/>
        <v>0</v>
      </c>
      <c r="I51" s="73">
        <f t="shared" si="17"/>
        <v>0</v>
      </c>
      <c r="J51" s="73">
        <f t="shared" si="18"/>
        <v>0</v>
      </c>
      <c r="K51" s="73">
        <f t="shared" si="19"/>
        <v>0</v>
      </c>
      <c r="L51" s="73">
        <f t="shared" si="20"/>
        <v>0</v>
      </c>
      <c r="M51" s="73">
        <f t="shared" si="14"/>
        <v>5</v>
      </c>
      <c r="N51" s="73"/>
      <c r="O51" s="73"/>
      <c r="P51" s="73" t="b">
        <f>AND('Match Sheet'!B87 = "A",'Match Sheet'!C87 = "TEMP OFF")</f>
        <v>0</v>
      </c>
      <c r="Q51" s="73" t="b">
        <f>AND('Match Sheet'!B87 = "A",'Match Sheet'!C87 = "TEMP ON")</f>
        <v>0</v>
      </c>
      <c r="R51" s="73" t="b">
        <f>AND('Match Sheet'!B87 = "h",'Match Sheet'!C87 = "br-off")</f>
        <v>0</v>
      </c>
      <c r="S51" s="73" t="b">
        <f>AND('Match Sheet'!B87 = "h",'Match Sheet'!C87 = "br-on")</f>
        <v>0</v>
      </c>
      <c r="T51" s="73" t="b">
        <f>AND('Match Sheet'!B87 = "A",'Match Sheet'!C87 = "C BIN OFF")</f>
        <v>0</v>
      </c>
      <c r="U51" s="73" t="b">
        <f>AND('Match Sheet'!B87 = "A",'Match Sheet'!C87 = "C BIN ON")</f>
        <v>0</v>
      </c>
      <c r="V51" s="73" t="b">
        <f>AND('Match Sheet'!B87 = "A",'Match Sheet'!C87 = "SUB ON")</f>
        <v>0</v>
      </c>
      <c r="W51" s="73" t="b">
        <f>AND('Match Sheet'!B87 = "A",'Match Sheet'!C87 = "SUB OFF")</f>
        <v>0</v>
      </c>
      <c r="X51" s="73" t="b">
        <f>AND('Match Sheet'!$B87 = "A",'Match Sheet'!$C87 = "RC")</f>
        <v>0</v>
      </c>
      <c r="Y51" s="73" t="b">
        <f>AND('Match Sheet'!$B87 = "A",'Match Sheet'!$C87 = "YC")</f>
        <v>0</v>
      </c>
      <c r="Z51" s="73" t="b">
        <f>AND('Match Sheet'!$B87 = "A",'Match Sheet'!$C87 = "2nd YC")</f>
        <v>0</v>
      </c>
      <c r="AA51" s="73"/>
      <c r="AB51" s="73" t="b">
        <f>AND('Match Sheet'!B87 = "",'Match Sheet'!C87 = "fh-e")</f>
        <v>0</v>
      </c>
      <c r="AC51" s="73" t="str">
        <f t="shared" si="21"/>
        <v/>
      </c>
      <c r="AD51" s="73"/>
      <c r="AE51" s="25"/>
      <c r="AF51" s="73" t="b">
        <f>AND('Match Sheet'!B87="B",'Match Sheet'!C87="TRY")</f>
        <v>0</v>
      </c>
      <c r="AG51" s="73" t="b">
        <f>AND('Match Sheet'!B87="B",'Match Sheet'!C87="PEN TRY")</f>
        <v>0</v>
      </c>
      <c r="AH51" s="73" t="b">
        <f>AND('Match Sheet'!B87="B",'Match Sheet'!C87="CON")</f>
        <v>0</v>
      </c>
      <c r="AI51" s="73" t="b">
        <f>AND('Match Sheet'!B87="B",'Match Sheet'!C87="PEN")</f>
        <v>0</v>
      </c>
      <c r="AJ51" s="73" t="b">
        <f>AND('Match Sheet'!B87="B",'Match Sheet'!C87="DG")</f>
        <v>0</v>
      </c>
      <c r="AK51" s="73">
        <f t="shared" si="22"/>
        <v>0</v>
      </c>
      <c r="AL51" s="73">
        <f t="shared" si="23"/>
        <v>0</v>
      </c>
      <c r="AM51" s="73">
        <f t="shared" si="24"/>
        <v>0</v>
      </c>
      <c r="AN51" s="73">
        <f t="shared" si="25"/>
        <v>0</v>
      </c>
      <c r="AO51" s="73">
        <f t="shared" si="26"/>
        <v>0</v>
      </c>
      <c r="AP51" s="73">
        <f t="shared" si="27"/>
        <v>0</v>
      </c>
      <c r="AQ51" s="73">
        <f t="shared" si="28"/>
        <v>53</v>
      </c>
      <c r="AR51" s="73"/>
      <c r="AS51" s="73" t="b">
        <f>AND('Match Sheet'!B87="B",'Match Sheet'!C87="TEMP OFF")</f>
        <v>0</v>
      </c>
      <c r="AT51" s="73" t="b">
        <f>AND('Match Sheet'!B87="B",'Match Sheet'!C87="TEMP ON")</f>
        <v>0</v>
      </c>
      <c r="AU51" s="73" t="b">
        <f>AND('Match Sheet'!B87 = "a",'Match Sheet'!C87 = "br-off")</f>
        <v>0</v>
      </c>
      <c r="AV51" s="73" t="b">
        <f>AND('Match Sheet'!B87 = "a",'Match Sheet'!C87 = "br-on")</f>
        <v>0</v>
      </c>
      <c r="AW51" s="73" t="b">
        <f>AND('Match Sheet'!B87="B",'Match Sheet'!C87="C BIN OFF")</f>
        <v>0</v>
      </c>
      <c r="AX51" s="73" t="b">
        <f>AND('Match Sheet'!B87="b",'Match Sheet'!C87="C BIN ON")</f>
        <v>0</v>
      </c>
      <c r="AY51" s="73" t="b">
        <f>AND('Match Sheet'!B87="B",'Match Sheet'!C87="SUB ON")</f>
        <v>1</v>
      </c>
      <c r="AZ51" s="73" t="b">
        <f>AND('Match Sheet'!B87="B",'Match Sheet'!C87="SUB OFF")</f>
        <v>0</v>
      </c>
      <c r="BA51" s="73" t="b">
        <f>AND('Match Sheet'!$B87 = "B",'Match Sheet'!$C87 = "RC")</f>
        <v>0</v>
      </c>
      <c r="BB51" s="73" t="b">
        <f>AND('Match Sheet'!$B87 = "B",'Match Sheet'!$C87 = "YC")</f>
        <v>0</v>
      </c>
      <c r="BC51" s="73" t="b">
        <f>AND('Match Sheet'!$B87 = "B",'Match Sheet'!$C87 = "2nd YC")</f>
        <v>0</v>
      </c>
      <c r="BD51" s="73"/>
      <c r="BE51" s="73" t="b">
        <f>AND('Match Sheet'!B87 = "",'Match Sheet'!C87 = "fh-e")</f>
        <v>0</v>
      </c>
      <c r="BF51" s="24" t="str">
        <f t="shared" si="5"/>
        <v/>
      </c>
    </row>
    <row r="52" spans="2:58" s="24" customFormat="1" x14ac:dyDescent="0.2">
      <c r="B52" s="73" t="b">
        <f>AND('Match Sheet'!B88 = "A",'Match Sheet'!C88 = "TRY")</f>
        <v>0</v>
      </c>
      <c r="C52" s="73" t="b">
        <f>AND('Match Sheet'!B88 = "A",'Match Sheet'!C88 = "PEN TRY")</f>
        <v>0</v>
      </c>
      <c r="D52" s="73" t="b">
        <f>AND('Match Sheet'!B88 = "A",'Match Sheet'!C88 = "CON")</f>
        <v>0</v>
      </c>
      <c r="E52" s="73" t="b">
        <f>AND('Match Sheet'!B88 = "A",'Match Sheet'!C88 = "PEN")</f>
        <v>0</v>
      </c>
      <c r="F52" s="73" t="b">
        <f>AND('Match Sheet'!B88 = "A",'Match Sheet'!C88 = "DG")</f>
        <v>0</v>
      </c>
      <c r="G52" s="73">
        <f t="shared" si="15"/>
        <v>0</v>
      </c>
      <c r="H52" s="73">
        <f t="shared" si="16"/>
        <v>0</v>
      </c>
      <c r="I52" s="73">
        <f t="shared" si="17"/>
        <v>0</v>
      </c>
      <c r="J52" s="73">
        <f t="shared" si="18"/>
        <v>0</v>
      </c>
      <c r="K52" s="73">
        <f t="shared" si="19"/>
        <v>0</v>
      </c>
      <c r="L52" s="73">
        <f t="shared" si="20"/>
        <v>0</v>
      </c>
      <c r="M52" s="73">
        <f t="shared" si="14"/>
        <v>5</v>
      </c>
      <c r="N52" s="73"/>
      <c r="O52" s="73"/>
      <c r="P52" s="73" t="b">
        <f>AND('Match Sheet'!B88 = "A",'Match Sheet'!C88 = "TEMP OFF")</f>
        <v>0</v>
      </c>
      <c r="Q52" s="73" t="b">
        <f>AND('Match Sheet'!B88 = "A",'Match Sheet'!C88 = "TEMP ON")</f>
        <v>0</v>
      </c>
      <c r="R52" s="73" t="b">
        <f>AND('Match Sheet'!B88 = "h",'Match Sheet'!C88 = "br-off")</f>
        <v>0</v>
      </c>
      <c r="S52" s="73" t="b">
        <f>AND('Match Sheet'!B88 = "h",'Match Sheet'!C88 = "br-on")</f>
        <v>0</v>
      </c>
      <c r="T52" s="73" t="b">
        <f>AND('Match Sheet'!B88 = "A",'Match Sheet'!C88 = "C BIN OFF")</f>
        <v>0</v>
      </c>
      <c r="U52" s="73" t="b">
        <f>AND('Match Sheet'!B88 = "A",'Match Sheet'!C88 = "C BIN ON")</f>
        <v>0</v>
      </c>
      <c r="V52" s="73" t="b">
        <f>AND('Match Sheet'!B88 = "A",'Match Sheet'!C88 = "SUB ON")</f>
        <v>0</v>
      </c>
      <c r="W52" s="73" t="b">
        <f>AND('Match Sheet'!B88 = "A",'Match Sheet'!C88 = "SUB OFF")</f>
        <v>0</v>
      </c>
      <c r="X52" s="73" t="b">
        <f>AND('Match Sheet'!$B88 = "A",'Match Sheet'!$C88 = "RC")</f>
        <v>0</v>
      </c>
      <c r="Y52" s="73" t="b">
        <f>AND('Match Sheet'!$B88 = "A",'Match Sheet'!$C88 = "YC")</f>
        <v>0</v>
      </c>
      <c r="Z52" s="73" t="b">
        <f>AND('Match Sheet'!$B88 = "A",'Match Sheet'!$C88 = "2nd YC")</f>
        <v>0</v>
      </c>
      <c r="AA52" s="73"/>
      <c r="AB52" s="73" t="b">
        <f>AND('Match Sheet'!B88 = "",'Match Sheet'!C88 = "fh-e")</f>
        <v>0</v>
      </c>
      <c r="AC52" s="73" t="str">
        <f t="shared" si="21"/>
        <v/>
      </c>
      <c r="AD52" s="73"/>
      <c r="AE52" s="25"/>
      <c r="AF52" s="73" t="b">
        <f>AND('Match Sheet'!B88="B",'Match Sheet'!C88="TRY")</f>
        <v>0</v>
      </c>
      <c r="AG52" s="73" t="b">
        <f>AND('Match Sheet'!B88="B",'Match Sheet'!C88="PEN TRY")</f>
        <v>0</v>
      </c>
      <c r="AH52" s="73" t="b">
        <f>AND('Match Sheet'!B88="B",'Match Sheet'!C88="CON")</f>
        <v>0</v>
      </c>
      <c r="AI52" s="73" t="b">
        <f>AND('Match Sheet'!B88="B",'Match Sheet'!C88="PEN")</f>
        <v>0</v>
      </c>
      <c r="AJ52" s="73" t="b">
        <f>AND('Match Sheet'!B88="B",'Match Sheet'!C88="DG")</f>
        <v>0</v>
      </c>
      <c r="AK52" s="73">
        <f t="shared" si="22"/>
        <v>0</v>
      </c>
      <c r="AL52" s="73">
        <f t="shared" si="23"/>
        <v>0</v>
      </c>
      <c r="AM52" s="73">
        <f t="shared" si="24"/>
        <v>0</v>
      </c>
      <c r="AN52" s="73">
        <f t="shared" si="25"/>
        <v>0</v>
      </c>
      <c r="AO52" s="73">
        <f t="shared" si="26"/>
        <v>0</v>
      </c>
      <c r="AP52" s="73">
        <f t="shared" si="27"/>
        <v>0</v>
      </c>
      <c r="AQ52" s="73">
        <f t="shared" si="28"/>
        <v>53</v>
      </c>
      <c r="AR52" s="73"/>
      <c r="AS52" s="73" t="b">
        <f>AND('Match Sheet'!B88="B",'Match Sheet'!C88="TEMP OFF")</f>
        <v>0</v>
      </c>
      <c r="AT52" s="73" t="b">
        <f>AND('Match Sheet'!B88="B",'Match Sheet'!C88="TEMP ON")</f>
        <v>0</v>
      </c>
      <c r="AU52" s="73" t="b">
        <f>AND('Match Sheet'!B88 = "a",'Match Sheet'!C88 = "br-off")</f>
        <v>0</v>
      </c>
      <c r="AV52" s="73" t="b">
        <f>AND('Match Sheet'!B88 = "a",'Match Sheet'!C88 = "br-on")</f>
        <v>0</v>
      </c>
      <c r="AW52" s="73" t="b">
        <f>AND('Match Sheet'!B88="B",'Match Sheet'!C88="C BIN OFF")</f>
        <v>0</v>
      </c>
      <c r="AX52" s="73" t="b">
        <f>AND('Match Sheet'!B88="b",'Match Sheet'!C88="C BIN ON")</f>
        <v>0</v>
      </c>
      <c r="AY52" s="73" t="b">
        <f>AND('Match Sheet'!B88="B",'Match Sheet'!C88="SUB ON")</f>
        <v>0</v>
      </c>
      <c r="AZ52" s="73" t="b">
        <f>AND('Match Sheet'!B88="B",'Match Sheet'!C88="SUB OFF")</f>
        <v>1</v>
      </c>
      <c r="BA52" s="73" t="b">
        <f>AND('Match Sheet'!$B88 = "B",'Match Sheet'!$C88 = "RC")</f>
        <v>0</v>
      </c>
      <c r="BB52" s="73" t="b">
        <f>AND('Match Sheet'!$B88 = "B",'Match Sheet'!$C88 = "YC")</f>
        <v>0</v>
      </c>
      <c r="BC52" s="73" t="b">
        <f>AND('Match Sheet'!$B88 = "B",'Match Sheet'!$C88 = "2nd YC")</f>
        <v>0</v>
      </c>
      <c r="BD52" s="73"/>
      <c r="BE52" s="73" t="b">
        <f>AND('Match Sheet'!B88 = "",'Match Sheet'!C88 = "fh-e")</f>
        <v>0</v>
      </c>
      <c r="BF52" s="24" t="str">
        <f t="shared" si="5"/>
        <v/>
      </c>
    </row>
    <row r="53" spans="2:58" s="24" customFormat="1" x14ac:dyDescent="0.2">
      <c r="B53" s="73" t="b">
        <f>AND('Match Sheet'!B89 = "A",'Match Sheet'!C89 = "TRY")</f>
        <v>0</v>
      </c>
      <c r="C53" s="73" t="b">
        <f>AND('Match Sheet'!B89 = "A",'Match Sheet'!C89 = "PEN TRY")</f>
        <v>0</v>
      </c>
      <c r="D53" s="73" t="b">
        <f>AND('Match Sheet'!B89 = "A",'Match Sheet'!C89 = "CON")</f>
        <v>0</v>
      </c>
      <c r="E53" s="73" t="b">
        <f>AND('Match Sheet'!B89 = "A",'Match Sheet'!C89 = "PEN")</f>
        <v>0</v>
      </c>
      <c r="F53" s="73" t="b">
        <f>AND('Match Sheet'!B89 = "A",'Match Sheet'!C89 = "DG")</f>
        <v>0</v>
      </c>
      <c r="G53" s="73">
        <f t="shared" si="15"/>
        <v>0</v>
      </c>
      <c r="H53" s="73">
        <f t="shared" si="16"/>
        <v>0</v>
      </c>
      <c r="I53" s="73">
        <f t="shared" si="17"/>
        <v>0</v>
      </c>
      <c r="J53" s="73">
        <f t="shared" si="18"/>
        <v>0</v>
      </c>
      <c r="K53" s="73">
        <f t="shared" si="19"/>
        <v>0</v>
      </c>
      <c r="L53" s="73">
        <f t="shared" si="20"/>
        <v>0</v>
      </c>
      <c r="M53" s="73">
        <f t="shared" si="14"/>
        <v>5</v>
      </c>
      <c r="N53" s="73"/>
      <c r="O53" s="73"/>
      <c r="P53" s="73" t="b">
        <f>AND('Match Sheet'!B89 = "A",'Match Sheet'!C89 = "TEMP OFF")</f>
        <v>0</v>
      </c>
      <c r="Q53" s="73" t="b">
        <f>AND('Match Sheet'!B89 = "A",'Match Sheet'!C89 = "TEMP ON")</f>
        <v>0</v>
      </c>
      <c r="R53" s="73" t="b">
        <f>AND('Match Sheet'!B89 = "h",'Match Sheet'!C89 = "br-off")</f>
        <v>0</v>
      </c>
      <c r="S53" s="73" t="b">
        <f>AND('Match Sheet'!B89 = "h",'Match Sheet'!C89 = "br-on")</f>
        <v>0</v>
      </c>
      <c r="T53" s="73" t="b">
        <f>AND('Match Sheet'!B89 = "A",'Match Sheet'!C89 = "C BIN OFF")</f>
        <v>0</v>
      </c>
      <c r="U53" s="73" t="b">
        <f>AND('Match Sheet'!B89 = "A",'Match Sheet'!C89 = "C BIN ON")</f>
        <v>0</v>
      </c>
      <c r="V53" s="73" t="b">
        <f>AND('Match Sheet'!B89 = "A",'Match Sheet'!C89 = "SUB ON")</f>
        <v>0</v>
      </c>
      <c r="W53" s="73" t="b">
        <f>AND('Match Sheet'!B89 = "A",'Match Sheet'!C89 = "SUB OFF")</f>
        <v>0</v>
      </c>
      <c r="X53" s="73" t="b">
        <f>AND('Match Sheet'!$B89 = "A",'Match Sheet'!$C89 = "RC")</f>
        <v>0</v>
      </c>
      <c r="Y53" s="73" t="b">
        <f>AND('Match Sheet'!$B89 = "A",'Match Sheet'!$C89 = "YC")</f>
        <v>0</v>
      </c>
      <c r="Z53" s="73" t="b">
        <f>AND('Match Sheet'!$B89 = "A",'Match Sheet'!$C89 = "2nd YC")</f>
        <v>0</v>
      </c>
      <c r="AA53" s="73"/>
      <c r="AB53" s="73" t="b">
        <f>AND('Match Sheet'!B89 = "",'Match Sheet'!C89 = "fh-e")</f>
        <v>0</v>
      </c>
      <c r="AC53" s="73" t="str">
        <f t="shared" si="21"/>
        <v/>
      </c>
      <c r="AD53" s="73"/>
      <c r="AE53" s="25"/>
      <c r="AF53" s="73" t="b">
        <f>AND('Match Sheet'!B89="B",'Match Sheet'!C89="TRY")</f>
        <v>0</v>
      </c>
      <c r="AG53" s="73" t="b">
        <f>AND('Match Sheet'!B89="B",'Match Sheet'!C89="PEN TRY")</f>
        <v>0</v>
      </c>
      <c r="AH53" s="73" t="b">
        <f>AND('Match Sheet'!B89="B",'Match Sheet'!C89="CON")</f>
        <v>0</v>
      </c>
      <c r="AI53" s="73" t="b">
        <f>AND('Match Sheet'!B89="B",'Match Sheet'!C89="PEN")</f>
        <v>0</v>
      </c>
      <c r="AJ53" s="73" t="b">
        <f>AND('Match Sheet'!B89="B",'Match Sheet'!C89="DG")</f>
        <v>0</v>
      </c>
      <c r="AK53" s="73">
        <f t="shared" si="22"/>
        <v>0</v>
      </c>
      <c r="AL53" s="73">
        <f t="shared" si="23"/>
        <v>0</v>
      </c>
      <c r="AM53" s="73">
        <f t="shared" si="24"/>
        <v>0</v>
      </c>
      <c r="AN53" s="73">
        <f t="shared" si="25"/>
        <v>0</v>
      </c>
      <c r="AO53" s="73">
        <f t="shared" si="26"/>
        <v>0</v>
      </c>
      <c r="AP53" s="73">
        <f t="shared" si="27"/>
        <v>0</v>
      </c>
      <c r="AQ53" s="73">
        <f t="shared" si="28"/>
        <v>53</v>
      </c>
      <c r="AR53" s="73"/>
      <c r="AS53" s="73" t="b">
        <f>AND('Match Sheet'!B89="B",'Match Sheet'!C89="TEMP OFF")</f>
        <v>0</v>
      </c>
      <c r="AT53" s="73" t="b">
        <f>AND('Match Sheet'!B89="B",'Match Sheet'!C89="TEMP ON")</f>
        <v>0</v>
      </c>
      <c r="AU53" s="73" t="b">
        <f>AND('Match Sheet'!B89 = "a",'Match Sheet'!C89 = "br-off")</f>
        <v>0</v>
      </c>
      <c r="AV53" s="73" t="b">
        <f>AND('Match Sheet'!B89 = "a",'Match Sheet'!C89 = "br-on")</f>
        <v>0</v>
      </c>
      <c r="AW53" s="73" t="b">
        <f>AND('Match Sheet'!B89="B",'Match Sheet'!C89="C BIN OFF")</f>
        <v>0</v>
      </c>
      <c r="AX53" s="73" t="b">
        <f>AND('Match Sheet'!B89="b",'Match Sheet'!C89="C BIN ON")</f>
        <v>0</v>
      </c>
      <c r="AY53" s="73" t="b">
        <f>AND('Match Sheet'!B89="B",'Match Sheet'!C89="SUB ON")</f>
        <v>1</v>
      </c>
      <c r="AZ53" s="73" t="b">
        <f>AND('Match Sheet'!B89="B",'Match Sheet'!C89="SUB OFF")</f>
        <v>0</v>
      </c>
      <c r="BA53" s="73" t="b">
        <f>AND('Match Sheet'!$B89 = "B",'Match Sheet'!$C89 = "RC")</f>
        <v>0</v>
      </c>
      <c r="BB53" s="73" t="b">
        <f>AND('Match Sheet'!$B89 = "B",'Match Sheet'!$C89 = "YC")</f>
        <v>0</v>
      </c>
      <c r="BC53" s="73" t="b">
        <f>AND('Match Sheet'!$B89 = "B",'Match Sheet'!$C89 = "2nd YC")</f>
        <v>0</v>
      </c>
      <c r="BD53" s="73"/>
      <c r="BE53" s="73" t="b">
        <f>AND('Match Sheet'!B89 = "",'Match Sheet'!C89 = "fh-e")</f>
        <v>0</v>
      </c>
      <c r="BF53" s="24" t="str">
        <f t="shared" si="5"/>
        <v/>
      </c>
    </row>
    <row r="54" spans="2:58" s="24" customFormat="1" x14ac:dyDescent="0.2">
      <c r="B54" s="73" t="b">
        <f>AND('Match Sheet'!B90 = "A",'Match Sheet'!C90 = "TRY")</f>
        <v>0</v>
      </c>
      <c r="C54" s="73" t="b">
        <f>AND('Match Sheet'!B90 = "A",'Match Sheet'!C90 = "PEN TRY")</f>
        <v>0</v>
      </c>
      <c r="D54" s="73" t="b">
        <f>AND('Match Sheet'!B90 = "A",'Match Sheet'!C90 = "CON")</f>
        <v>0</v>
      </c>
      <c r="E54" s="73" t="b">
        <f>AND('Match Sheet'!B90 = "A",'Match Sheet'!C90 = "PEN")</f>
        <v>0</v>
      </c>
      <c r="F54" s="73" t="b">
        <f>AND('Match Sheet'!B90 = "A",'Match Sheet'!C90 = "DG")</f>
        <v>0</v>
      </c>
      <c r="G54" s="73">
        <f t="shared" si="15"/>
        <v>0</v>
      </c>
      <c r="H54" s="73">
        <f t="shared" si="16"/>
        <v>0</v>
      </c>
      <c r="I54" s="73">
        <f t="shared" si="17"/>
        <v>0</v>
      </c>
      <c r="J54" s="73">
        <f t="shared" si="18"/>
        <v>0</v>
      </c>
      <c r="K54" s="73">
        <f t="shared" si="19"/>
        <v>0</v>
      </c>
      <c r="L54" s="73">
        <f t="shared" si="20"/>
        <v>0</v>
      </c>
      <c r="M54" s="73">
        <f t="shared" si="14"/>
        <v>5</v>
      </c>
      <c r="N54" s="73"/>
      <c r="O54" s="73"/>
      <c r="P54" s="73" t="b">
        <f>AND('Match Sheet'!B90 = "A",'Match Sheet'!C90 = "TEMP OFF")</f>
        <v>0</v>
      </c>
      <c r="Q54" s="73" t="b">
        <f>AND('Match Sheet'!B90 = "A",'Match Sheet'!C90 = "TEMP ON")</f>
        <v>0</v>
      </c>
      <c r="R54" s="73" t="b">
        <f>AND('Match Sheet'!B90 = "h",'Match Sheet'!C90 = "br-off")</f>
        <v>0</v>
      </c>
      <c r="S54" s="73" t="b">
        <f>AND('Match Sheet'!B90 = "h",'Match Sheet'!C90 = "br-on")</f>
        <v>0</v>
      </c>
      <c r="T54" s="73" t="b">
        <f>AND('Match Sheet'!B90 = "A",'Match Sheet'!C90 = "C BIN OFF")</f>
        <v>0</v>
      </c>
      <c r="U54" s="73" t="b">
        <f>AND('Match Sheet'!B90 = "A",'Match Sheet'!C90 = "C BIN ON")</f>
        <v>0</v>
      </c>
      <c r="V54" s="73" t="b">
        <f>AND('Match Sheet'!B90 = "A",'Match Sheet'!C90 = "SUB ON")</f>
        <v>0</v>
      </c>
      <c r="W54" s="73" t="b">
        <f>AND('Match Sheet'!B90 = "A",'Match Sheet'!C90 = "SUB OFF")</f>
        <v>0</v>
      </c>
      <c r="X54" s="73" t="b">
        <f>AND('Match Sheet'!$B90 = "A",'Match Sheet'!$C90 = "RC")</f>
        <v>0</v>
      </c>
      <c r="Y54" s="73" t="b">
        <f>AND('Match Sheet'!$B90 = "A",'Match Sheet'!$C90 = "YC")</f>
        <v>0</v>
      </c>
      <c r="Z54" s="73" t="b">
        <f>AND('Match Sheet'!$B90 = "A",'Match Sheet'!$C90 = "2nd YC")</f>
        <v>0</v>
      </c>
      <c r="AA54" s="73"/>
      <c r="AB54" s="73" t="b">
        <f>AND('Match Sheet'!B90 = "",'Match Sheet'!C90 = "fh-e")</f>
        <v>0</v>
      </c>
      <c r="AC54" s="73" t="str">
        <f t="shared" si="21"/>
        <v/>
      </c>
      <c r="AD54" s="73"/>
      <c r="AE54" s="25"/>
      <c r="AF54" s="73" t="b">
        <f>AND('Match Sheet'!B90="B",'Match Sheet'!C90="TRY")</f>
        <v>1</v>
      </c>
      <c r="AG54" s="73" t="b">
        <f>AND('Match Sheet'!B90="B",'Match Sheet'!C90="PEN TRY")</f>
        <v>0</v>
      </c>
      <c r="AH54" s="73" t="b">
        <f>AND('Match Sheet'!B90="B",'Match Sheet'!C90="CON")</f>
        <v>0</v>
      </c>
      <c r="AI54" s="73" t="b">
        <f>AND('Match Sheet'!B90="B",'Match Sheet'!C90="PEN")</f>
        <v>0</v>
      </c>
      <c r="AJ54" s="73" t="b">
        <f>AND('Match Sheet'!B90="B",'Match Sheet'!C90="DG")</f>
        <v>0</v>
      </c>
      <c r="AK54" s="73">
        <f t="shared" si="22"/>
        <v>5</v>
      </c>
      <c r="AL54" s="73">
        <f t="shared" si="23"/>
        <v>0</v>
      </c>
      <c r="AM54" s="73">
        <f t="shared" si="24"/>
        <v>0</v>
      </c>
      <c r="AN54" s="73">
        <f t="shared" si="25"/>
        <v>0</v>
      </c>
      <c r="AO54" s="73">
        <f t="shared" si="26"/>
        <v>0</v>
      </c>
      <c r="AP54" s="73">
        <f t="shared" si="27"/>
        <v>5</v>
      </c>
      <c r="AQ54" s="73">
        <f t="shared" si="28"/>
        <v>58</v>
      </c>
      <c r="AR54" s="73"/>
      <c r="AS54" s="73" t="b">
        <f>AND('Match Sheet'!B90="B",'Match Sheet'!C90="TEMP OFF")</f>
        <v>0</v>
      </c>
      <c r="AT54" s="73" t="b">
        <f>AND('Match Sheet'!B90="B",'Match Sheet'!C90="TEMP ON")</f>
        <v>0</v>
      </c>
      <c r="AU54" s="73" t="b">
        <f>AND('Match Sheet'!B90 = "a",'Match Sheet'!C90 = "br-off")</f>
        <v>0</v>
      </c>
      <c r="AV54" s="73" t="b">
        <f>AND('Match Sheet'!B90 = "a",'Match Sheet'!C90 = "br-on")</f>
        <v>0</v>
      </c>
      <c r="AW54" s="73" t="b">
        <f>AND('Match Sheet'!B90="B",'Match Sheet'!C90="C BIN OFF")</f>
        <v>0</v>
      </c>
      <c r="AX54" s="73" t="b">
        <f>AND('Match Sheet'!B90="b",'Match Sheet'!C90="C BIN ON")</f>
        <v>0</v>
      </c>
      <c r="AY54" s="73" t="b">
        <f>AND('Match Sheet'!B90="B",'Match Sheet'!C90="SUB ON")</f>
        <v>0</v>
      </c>
      <c r="AZ54" s="73" t="b">
        <f>AND('Match Sheet'!B90="B",'Match Sheet'!C90="SUB OFF")</f>
        <v>0</v>
      </c>
      <c r="BA54" s="73" t="b">
        <f>AND('Match Sheet'!$B90 = "B",'Match Sheet'!$C90 = "RC")</f>
        <v>0</v>
      </c>
      <c r="BB54" s="73" t="b">
        <f>AND('Match Sheet'!$B90 = "B",'Match Sheet'!$C90 = "YC")</f>
        <v>0</v>
      </c>
      <c r="BC54" s="73" t="b">
        <f>AND('Match Sheet'!$B90 = "B",'Match Sheet'!$C90 = "2nd YC")</f>
        <v>0</v>
      </c>
      <c r="BD54" s="73"/>
      <c r="BE54" s="73" t="b">
        <f>AND('Match Sheet'!B90 = "",'Match Sheet'!C90 = "fh-e")</f>
        <v>0</v>
      </c>
      <c r="BF54" s="24" t="str">
        <f t="shared" si="5"/>
        <v/>
      </c>
    </row>
    <row r="55" spans="2:58" s="24" customFormat="1" x14ac:dyDescent="0.2">
      <c r="B55" s="73" t="b">
        <f>AND('Match Sheet'!B91 = "A",'Match Sheet'!C91 = "TRY")</f>
        <v>0</v>
      </c>
      <c r="C55" s="73" t="b">
        <f>AND('Match Sheet'!B91 = "A",'Match Sheet'!C91 = "PEN TRY")</f>
        <v>0</v>
      </c>
      <c r="D55" s="73" t="b">
        <f>AND('Match Sheet'!B91 = "A",'Match Sheet'!C91 = "CON")</f>
        <v>0</v>
      </c>
      <c r="E55" s="73" t="b">
        <f>AND('Match Sheet'!B91 = "A",'Match Sheet'!C91 = "PEN")</f>
        <v>0</v>
      </c>
      <c r="F55" s="73" t="b">
        <f>AND('Match Sheet'!B91 = "A",'Match Sheet'!C91 = "DG")</f>
        <v>0</v>
      </c>
      <c r="G55" s="73">
        <f t="shared" si="15"/>
        <v>0</v>
      </c>
      <c r="H55" s="73">
        <f t="shared" si="16"/>
        <v>0</v>
      </c>
      <c r="I55" s="73">
        <f t="shared" si="17"/>
        <v>0</v>
      </c>
      <c r="J55" s="73">
        <f t="shared" si="18"/>
        <v>0</v>
      </c>
      <c r="K55" s="73">
        <f t="shared" si="19"/>
        <v>0</v>
      </c>
      <c r="L55" s="73">
        <f t="shared" si="20"/>
        <v>0</v>
      </c>
      <c r="M55" s="73">
        <f t="shared" si="14"/>
        <v>5</v>
      </c>
      <c r="N55" s="73"/>
      <c r="O55" s="73"/>
      <c r="P55" s="73" t="b">
        <f>AND('Match Sheet'!B91 = "A",'Match Sheet'!C91 = "TEMP OFF")</f>
        <v>0</v>
      </c>
      <c r="Q55" s="73" t="b">
        <f>AND('Match Sheet'!B91 = "A",'Match Sheet'!C91 = "TEMP ON")</f>
        <v>0</v>
      </c>
      <c r="R55" s="73" t="b">
        <f>AND('Match Sheet'!B91 = "h",'Match Sheet'!C91 = "br-off")</f>
        <v>0</v>
      </c>
      <c r="S55" s="73" t="b">
        <f>AND('Match Sheet'!B91 = "h",'Match Sheet'!C91 = "br-on")</f>
        <v>0</v>
      </c>
      <c r="T55" s="73" t="b">
        <f>AND('Match Sheet'!B91 = "A",'Match Sheet'!C91 = "C BIN OFF")</f>
        <v>0</v>
      </c>
      <c r="U55" s="73" t="b">
        <f>AND('Match Sheet'!B91 = "A",'Match Sheet'!C91 = "C BIN ON")</f>
        <v>0</v>
      </c>
      <c r="V55" s="73" t="b">
        <f>AND('Match Sheet'!B91 = "A",'Match Sheet'!C91 = "SUB ON")</f>
        <v>0</v>
      </c>
      <c r="W55" s="73" t="b">
        <f>AND('Match Sheet'!B91 = "A",'Match Sheet'!C91 = "SUB OFF")</f>
        <v>0</v>
      </c>
      <c r="X55" s="73" t="b">
        <f>AND('Match Sheet'!$B91 = "A",'Match Sheet'!$C91 = "RC")</f>
        <v>0</v>
      </c>
      <c r="Y55" s="73" t="b">
        <f>AND('Match Sheet'!$B91 = "A",'Match Sheet'!$C91 = "YC")</f>
        <v>0</v>
      </c>
      <c r="Z55" s="73" t="b">
        <f>AND('Match Sheet'!$B91 = "A",'Match Sheet'!$C91 = "2nd YC")</f>
        <v>0</v>
      </c>
      <c r="AA55" s="73"/>
      <c r="AB55" s="73" t="b">
        <f>AND('Match Sheet'!B91 = "",'Match Sheet'!C91 = "fh-e")</f>
        <v>0</v>
      </c>
      <c r="AC55" s="73" t="str">
        <f t="shared" si="21"/>
        <v/>
      </c>
      <c r="AD55" s="73"/>
      <c r="AE55" s="25"/>
      <c r="AF55" s="73" t="b">
        <f>AND('Match Sheet'!B91="B",'Match Sheet'!C91="TRY")</f>
        <v>0</v>
      </c>
      <c r="AG55" s="73" t="b">
        <f>AND('Match Sheet'!B91="B",'Match Sheet'!C91="PEN TRY")</f>
        <v>0</v>
      </c>
      <c r="AH55" s="73" t="b">
        <f>AND('Match Sheet'!B91="B",'Match Sheet'!C91="CON")</f>
        <v>0</v>
      </c>
      <c r="AI55" s="73" t="b">
        <f>AND('Match Sheet'!B91="B",'Match Sheet'!C91="PEN")</f>
        <v>0</v>
      </c>
      <c r="AJ55" s="73" t="b">
        <f>AND('Match Sheet'!B91="B",'Match Sheet'!C91="DG")</f>
        <v>0</v>
      </c>
      <c r="AK55" s="73">
        <f t="shared" si="22"/>
        <v>0</v>
      </c>
      <c r="AL55" s="73">
        <f t="shared" si="23"/>
        <v>0</v>
      </c>
      <c r="AM55" s="73">
        <f t="shared" si="24"/>
        <v>0</v>
      </c>
      <c r="AN55" s="73">
        <f t="shared" si="25"/>
        <v>0</v>
      </c>
      <c r="AO55" s="73">
        <f t="shared" si="26"/>
        <v>0</v>
      </c>
      <c r="AP55" s="73">
        <f t="shared" si="27"/>
        <v>0</v>
      </c>
      <c r="AQ55" s="73">
        <f t="shared" si="28"/>
        <v>58</v>
      </c>
      <c r="AR55" s="73"/>
      <c r="AS55" s="73" t="b">
        <f>AND('Match Sheet'!B91="B",'Match Sheet'!C91="TEMP OFF")</f>
        <v>0</v>
      </c>
      <c r="AT55" s="73" t="b">
        <f>AND('Match Sheet'!B91="B",'Match Sheet'!C91="TEMP ON")</f>
        <v>0</v>
      </c>
      <c r="AU55" s="73" t="b">
        <f>AND('Match Sheet'!B91 = "a",'Match Sheet'!C91 = "br-off")</f>
        <v>0</v>
      </c>
      <c r="AV55" s="73" t="b">
        <f>AND('Match Sheet'!B91 = "a",'Match Sheet'!C91 = "br-on")</f>
        <v>0</v>
      </c>
      <c r="AW55" s="73" t="b">
        <f>AND('Match Sheet'!B91="B",'Match Sheet'!C91="C BIN OFF")</f>
        <v>0</v>
      </c>
      <c r="AX55" s="73" t="b">
        <f>AND('Match Sheet'!B91="b",'Match Sheet'!C91="C BIN ON")</f>
        <v>0</v>
      </c>
      <c r="AY55" s="73" t="b">
        <f>AND('Match Sheet'!B91="B",'Match Sheet'!C91="SUB ON")</f>
        <v>0</v>
      </c>
      <c r="AZ55" s="73" t="b">
        <f>AND('Match Sheet'!B91="B",'Match Sheet'!C91="SUB OFF")</f>
        <v>0</v>
      </c>
      <c r="BA55" s="73" t="b">
        <f>AND('Match Sheet'!$B91 = "B",'Match Sheet'!$C91 = "RC")</f>
        <v>0</v>
      </c>
      <c r="BB55" s="73" t="b">
        <f>AND('Match Sheet'!$B91 = "B",'Match Sheet'!$C91 = "YC")</f>
        <v>0</v>
      </c>
      <c r="BC55" s="73" t="b">
        <f>AND('Match Sheet'!$B91 = "B",'Match Sheet'!$C91 = "2nd YC")</f>
        <v>0</v>
      </c>
      <c r="BD55" s="73"/>
      <c r="BE55" s="73" t="b">
        <f>AND('Match Sheet'!B91 = "",'Match Sheet'!C91 = "fh-e")</f>
        <v>0</v>
      </c>
      <c r="BF55" s="24" t="str">
        <f t="shared" si="5"/>
        <v/>
      </c>
    </row>
    <row r="56" spans="2:58" s="24" customFormat="1" x14ac:dyDescent="0.2">
      <c r="B56" s="73" t="b">
        <f>AND('Match Sheet'!B92 = "A",'Match Sheet'!C92 = "TRY")</f>
        <v>0</v>
      </c>
      <c r="C56" s="73" t="b">
        <f>AND('Match Sheet'!B92 = "A",'Match Sheet'!C92 = "PEN TRY")</f>
        <v>0</v>
      </c>
      <c r="D56" s="73" t="b">
        <f>AND('Match Sheet'!B92 = "A",'Match Sheet'!C92 = "CON")</f>
        <v>0</v>
      </c>
      <c r="E56" s="73" t="b">
        <f>AND('Match Sheet'!B92 = "A",'Match Sheet'!C92 = "PEN")</f>
        <v>0</v>
      </c>
      <c r="F56" s="73" t="b">
        <f>AND('Match Sheet'!B92 = "A",'Match Sheet'!C92 = "DG")</f>
        <v>0</v>
      </c>
      <c r="G56" s="73">
        <f t="shared" si="15"/>
        <v>0</v>
      </c>
      <c r="H56" s="73">
        <f t="shared" si="16"/>
        <v>0</v>
      </c>
      <c r="I56" s="73">
        <f t="shared" si="17"/>
        <v>0</v>
      </c>
      <c r="J56" s="73">
        <f t="shared" si="18"/>
        <v>0</v>
      </c>
      <c r="K56" s="73">
        <f t="shared" si="19"/>
        <v>0</v>
      </c>
      <c r="L56" s="73">
        <f t="shared" si="20"/>
        <v>0</v>
      </c>
      <c r="M56" s="73">
        <f t="shared" si="14"/>
        <v>5</v>
      </c>
      <c r="N56" s="73"/>
      <c r="O56" s="73"/>
      <c r="P56" s="73" t="b">
        <f>AND('Match Sheet'!B92 = "A",'Match Sheet'!C92 = "TEMP OFF")</f>
        <v>0</v>
      </c>
      <c r="Q56" s="73" t="b">
        <f>AND('Match Sheet'!B92 = "A",'Match Sheet'!C92 = "TEMP ON")</f>
        <v>0</v>
      </c>
      <c r="R56" s="73" t="b">
        <f>AND('Match Sheet'!B92 = "h",'Match Sheet'!C92 = "br-off")</f>
        <v>0</v>
      </c>
      <c r="S56" s="73" t="b">
        <f>AND('Match Sheet'!B92 = "h",'Match Sheet'!C92 = "br-on")</f>
        <v>0</v>
      </c>
      <c r="T56" s="73" t="b">
        <f>AND('Match Sheet'!B92 = "A",'Match Sheet'!C92 = "C BIN OFF")</f>
        <v>0</v>
      </c>
      <c r="U56" s="73" t="b">
        <f>AND('Match Sheet'!B92 = "A",'Match Sheet'!C92 = "C BIN ON")</f>
        <v>0</v>
      </c>
      <c r="V56" s="73" t="b">
        <f>AND('Match Sheet'!B92 = "A",'Match Sheet'!C92 = "SUB ON")</f>
        <v>0</v>
      </c>
      <c r="W56" s="73" t="b">
        <f>AND('Match Sheet'!B92 = "A",'Match Sheet'!C92 = "SUB OFF")</f>
        <v>0</v>
      </c>
      <c r="X56" s="73" t="b">
        <f>AND('Match Sheet'!$B92 = "A",'Match Sheet'!$C92 = "RC")</f>
        <v>0</v>
      </c>
      <c r="Y56" s="73" t="b">
        <f>AND('Match Sheet'!$B92 = "A",'Match Sheet'!$C92 = "YC")</f>
        <v>0</v>
      </c>
      <c r="Z56" s="73" t="b">
        <f>AND('Match Sheet'!$B92 = "A",'Match Sheet'!$C92 = "2nd YC")</f>
        <v>0</v>
      </c>
      <c r="AA56" s="73"/>
      <c r="AB56" s="73" t="b">
        <f>AND('Match Sheet'!B92 = "",'Match Sheet'!C92 = "fh-e")</f>
        <v>0</v>
      </c>
      <c r="AC56" s="73" t="str">
        <f t="shared" si="21"/>
        <v/>
      </c>
      <c r="AD56" s="73"/>
      <c r="AE56" s="25"/>
      <c r="AF56" s="73" t="b">
        <f>AND('Match Sheet'!B92="B",'Match Sheet'!C92="TRY")</f>
        <v>1</v>
      </c>
      <c r="AG56" s="73" t="b">
        <f>AND('Match Sheet'!B92="B",'Match Sheet'!C92="PEN TRY")</f>
        <v>0</v>
      </c>
      <c r="AH56" s="73" t="b">
        <f>AND('Match Sheet'!B92="B",'Match Sheet'!C92="CON")</f>
        <v>0</v>
      </c>
      <c r="AI56" s="73" t="b">
        <f>AND('Match Sheet'!B92="B",'Match Sheet'!C92="PEN")</f>
        <v>0</v>
      </c>
      <c r="AJ56" s="73" t="b">
        <f>AND('Match Sheet'!B92="B",'Match Sheet'!C92="DG")</f>
        <v>0</v>
      </c>
      <c r="AK56" s="73">
        <f t="shared" si="22"/>
        <v>5</v>
      </c>
      <c r="AL56" s="73">
        <f t="shared" si="23"/>
        <v>0</v>
      </c>
      <c r="AM56" s="73">
        <f t="shared" si="24"/>
        <v>0</v>
      </c>
      <c r="AN56" s="73">
        <f t="shared" si="25"/>
        <v>0</v>
      </c>
      <c r="AO56" s="73">
        <f t="shared" si="26"/>
        <v>0</v>
      </c>
      <c r="AP56" s="73">
        <f t="shared" si="27"/>
        <v>5</v>
      </c>
      <c r="AQ56" s="73">
        <f t="shared" si="28"/>
        <v>63</v>
      </c>
      <c r="AR56" s="73"/>
      <c r="AS56" s="73" t="b">
        <f>AND('Match Sheet'!B92="B",'Match Sheet'!C92="TEMP OFF")</f>
        <v>0</v>
      </c>
      <c r="AT56" s="73" t="b">
        <f>AND('Match Sheet'!B92="B",'Match Sheet'!C92="TEMP ON")</f>
        <v>0</v>
      </c>
      <c r="AU56" s="73" t="b">
        <f>AND('Match Sheet'!B92 = "a",'Match Sheet'!C92 = "br-off")</f>
        <v>0</v>
      </c>
      <c r="AV56" s="73" t="b">
        <f>AND('Match Sheet'!B92 = "a",'Match Sheet'!C92 = "br-on")</f>
        <v>0</v>
      </c>
      <c r="AW56" s="73" t="b">
        <f>AND('Match Sheet'!B92="B",'Match Sheet'!C92="C BIN OFF")</f>
        <v>0</v>
      </c>
      <c r="AX56" s="73" t="b">
        <f>AND('Match Sheet'!B92="b",'Match Sheet'!C92="C BIN ON")</f>
        <v>0</v>
      </c>
      <c r="AY56" s="73" t="b">
        <f>AND('Match Sheet'!B92="B",'Match Sheet'!C92="SUB ON")</f>
        <v>0</v>
      </c>
      <c r="AZ56" s="73" t="b">
        <f>AND('Match Sheet'!B92="B",'Match Sheet'!C92="SUB OFF")</f>
        <v>0</v>
      </c>
      <c r="BA56" s="73" t="b">
        <f>AND('Match Sheet'!$B92 = "B",'Match Sheet'!$C92 = "RC")</f>
        <v>0</v>
      </c>
      <c r="BB56" s="73" t="b">
        <f>AND('Match Sheet'!$B92 = "B",'Match Sheet'!$C92 = "YC")</f>
        <v>0</v>
      </c>
      <c r="BC56" s="73" t="b">
        <f>AND('Match Sheet'!$B92 = "B",'Match Sheet'!$C92 = "2nd YC")</f>
        <v>0</v>
      </c>
      <c r="BD56" s="73"/>
      <c r="BE56" s="73" t="b">
        <f>AND('Match Sheet'!B92 = "",'Match Sheet'!C92 = "fh-e")</f>
        <v>0</v>
      </c>
      <c r="BF56" s="24" t="str">
        <f t="shared" si="5"/>
        <v/>
      </c>
    </row>
    <row r="57" spans="2:58" s="24" customFormat="1" x14ac:dyDescent="0.2">
      <c r="B57" s="73" t="b">
        <f>AND('Match Sheet'!B93 = "A",'Match Sheet'!C93 = "TRY")</f>
        <v>0</v>
      </c>
      <c r="C57" s="73" t="b">
        <f>AND('Match Sheet'!B93 = "A",'Match Sheet'!C93 = "PEN TRY")</f>
        <v>0</v>
      </c>
      <c r="D57" s="73" t="b">
        <f>AND('Match Sheet'!B93 = "A",'Match Sheet'!C93 = "CON")</f>
        <v>0</v>
      </c>
      <c r="E57" s="73" t="b">
        <f>AND('Match Sheet'!B93 = "A",'Match Sheet'!C93 = "PEN")</f>
        <v>0</v>
      </c>
      <c r="F57" s="73" t="b">
        <f>AND('Match Sheet'!B93 = "A",'Match Sheet'!C93 = "DG")</f>
        <v>0</v>
      </c>
      <c r="G57" s="73">
        <f t="shared" si="15"/>
        <v>0</v>
      </c>
      <c r="H57" s="73">
        <f t="shared" si="16"/>
        <v>0</v>
      </c>
      <c r="I57" s="73">
        <f t="shared" si="17"/>
        <v>0</v>
      </c>
      <c r="J57" s="73">
        <f t="shared" si="18"/>
        <v>0</v>
      </c>
      <c r="K57" s="73">
        <f t="shared" si="19"/>
        <v>0</v>
      </c>
      <c r="L57" s="73">
        <f t="shared" si="20"/>
        <v>0</v>
      </c>
      <c r="M57" s="73">
        <f t="shared" si="14"/>
        <v>5</v>
      </c>
      <c r="N57" s="73"/>
      <c r="O57" s="73"/>
      <c r="P57" s="73" t="b">
        <f>AND('Match Sheet'!B93 = "A",'Match Sheet'!C93 = "TEMP OFF")</f>
        <v>0</v>
      </c>
      <c r="Q57" s="73" t="b">
        <f>AND('Match Sheet'!B93 = "A",'Match Sheet'!C93 = "TEMP ON")</f>
        <v>0</v>
      </c>
      <c r="R57" s="73" t="b">
        <f>AND('Match Sheet'!B93 = "h",'Match Sheet'!C93 = "br-off")</f>
        <v>0</v>
      </c>
      <c r="S57" s="73" t="b">
        <f>AND('Match Sheet'!B93 = "h",'Match Sheet'!C93 = "br-on")</f>
        <v>0</v>
      </c>
      <c r="T57" s="73" t="b">
        <f>AND('Match Sheet'!B93 = "A",'Match Sheet'!C93 = "C BIN OFF")</f>
        <v>0</v>
      </c>
      <c r="U57" s="73" t="b">
        <f>AND('Match Sheet'!B93 = "A",'Match Sheet'!C93 = "C BIN ON")</f>
        <v>0</v>
      </c>
      <c r="V57" s="73" t="b">
        <f>AND('Match Sheet'!B93 = "A",'Match Sheet'!C93 = "SUB ON")</f>
        <v>0</v>
      </c>
      <c r="W57" s="73" t="b">
        <f>AND('Match Sheet'!B93 = "A",'Match Sheet'!C93 = "SUB OFF")</f>
        <v>0</v>
      </c>
      <c r="X57" s="73" t="b">
        <f>AND('Match Sheet'!$B93 = "A",'Match Sheet'!$C93 = "RC")</f>
        <v>0</v>
      </c>
      <c r="Y57" s="73" t="b">
        <f>AND('Match Sheet'!$B93 = "A",'Match Sheet'!$C93 = "YC")</f>
        <v>0</v>
      </c>
      <c r="Z57" s="73" t="b">
        <f>AND('Match Sheet'!$B93 = "A",'Match Sheet'!$C93 = "2nd YC")</f>
        <v>0</v>
      </c>
      <c r="AA57" s="73"/>
      <c r="AB57" s="73" t="b">
        <f>AND('Match Sheet'!B93 = "",'Match Sheet'!C93 = "fh-e")</f>
        <v>0</v>
      </c>
      <c r="AC57" s="73" t="str">
        <f t="shared" si="21"/>
        <v/>
      </c>
      <c r="AD57" s="73"/>
      <c r="AE57" s="25"/>
      <c r="AF57" s="73" t="b">
        <f>AND('Match Sheet'!B93="B",'Match Sheet'!C93="TRY")</f>
        <v>0</v>
      </c>
      <c r="AG57" s="73" t="b">
        <f>AND('Match Sheet'!B93="B",'Match Sheet'!C93="PEN TRY")</f>
        <v>0</v>
      </c>
      <c r="AH57" s="73" t="b">
        <f>AND('Match Sheet'!B93="B",'Match Sheet'!C93="CON")</f>
        <v>1</v>
      </c>
      <c r="AI57" s="73" t="b">
        <f>AND('Match Sheet'!B93="B",'Match Sheet'!C93="PEN")</f>
        <v>0</v>
      </c>
      <c r="AJ57" s="73" t="b">
        <f>AND('Match Sheet'!B93="B",'Match Sheet'!C93="DG")</f>
        <v>0</v>
      </c>
      <c r="AK57" s="73">
        <f t="shared" si="22"/>
        <v>0</v>
      </c>
      <c r="AL57" s="73">
        <f t="shared" si="23"/>
        <v>0</v>
      </c>
      <c r="AM57" s="73">
        <f t="shared" si="24"/>
        <v>2</v>
      </c>
      <c r="AN57" s="73">
        <f t="shared" si="25"/>
        <v>0</v>
      </c>
      <c r="AO57" s="73">
        <f t="shared" si="26"/>
        <v>0</v>
      </c>
      <c r="AP57" s="73">
        <f t="shared" si="27"/>
        <v>2</v>
      </c>
      <c r="AQ57" s="73">
        <f t="shared" si="28"/>
        <v>65</v>
      </c>
      <c r="AR57" s="73"/>
      <c r="AS57" s="73" t="b">
        <f>AND('Match Sheet'!B93="B",'Match Sheet'!C93="TEMP OFF")</f>
        <v>0</v>
      </c>
      <c r="AT57" s="73" t="b">
        <f>AND('Match Sheet'!B93="B",'Match Sheet'!C93="TEMP ON")</f>
        <v>0</v>
      </c>
      <c r="AU57" s="73" t="b">
        <f>AND('Match Sheet'!B93 = "a",'Match Sheet'!C93 = "br-off")</f>
        <v>0</v>
      </c>
      <c r="AV57" s="73" t="b">
        <f>AND('Match Sheet'!B93 = "a",'Match Sheet'!C93 = "br-on")</f>
        <v>0</v>
      </c>
      <c r="AW57" s="73" t="b">
        <f>AND('Match Sheet'!B93="B",'Match Sheet'!C93="C BIN OFF")</f>
        <v>0</v>
      </c>
      <c r="AX57" s="73" t="b">
        <f>AND('Match Sheet'!B93="b",'Match Sheet'!C93="C BIN ON")</f>
        <v>0</v>
      </c>
      <c r="AY57" s="73" t="b">
        <f>AND('Match Sheet'!B93="B",'Match Sheet'!C93="SUB ON")</f>
        <v>0</v>
      </c>
      <c r="AZ57" s="73" t="b">
        <f>AND('Match Sheet'!B93="B",'Match Sheet'!C93="SUB OFF")</f>
        <v>0</v>
      </c>
      <c r="BA57" s="73" t="b">
        <f>AND('Match Sheet'!$B93 = "B",'Match Sheet'!$C93 = "RC")</f>
        <v>0</v>
      </c>
      <c r="BB57" s="73" t="b">
        <f>AND('Match Sheet'!$B93 = "B",'Match Sheet'!$C93 = "YC")</f>
        <v>0</v>
      </c>
      <c r="BC57" s="73" t="b">
        <f>AND('Match Sheet'!$B93 = "B",'Match Sheet'!$C93 = "2nd YC")</f>
        <v>0</v>
      </c>
      <c r="BD57" s="73"/>
      <c r="BE57" s="73" t="b">
        <f>AND('Match Sheet'!B93 = "",'Match Sheet'!C93 = "fh-e")</f>
        <v>0</v>
      </c>
      <c r="BF57" s="24" t="str">
        <f t="shared" si="5"/>
        <v/>
      </c>
    </row>
    <row r="58" spans="2:58" s="24" customFormat="1" x14ac:dyDescent="0.2">
      <c r="B58" s="73" t="b">
        <f>AND('Match Sheet'!B94 = "A",'Match Sheet'!C94 = "TRY")</f>
        <v>0</v>
      </c>
      <c r="C58" s="73" t="b">
        <f>AND('Match Sheet'!B94 = "A",'Match Sheet'!C94 = "PEN TRY")</f>
        <v>0</v>
      </c>
      <c r="D58" s="73" t="b">
        <f>AND('Match Sheet'!B94 = "A",'Match Sheet'!C94 = "CON")</f>
        <v>0</v>
      </c>
      <c r="E58" s="73" t="b">
        <f>AND('Match Sheet'!B94 = "A",'Match Sheet'!C94 = "PEN")</f>
        <v>0</v>
      </c>
      <c r="F58" s="73" t="b">
        <f>AND('Match Sheet'!B94 = "A",'Match Sheet'!C94 = "DG")</f>
        <v>0</v>
      </c>
      <c r="G58" s="73">
        <f t="shared" si="15"/>
        <v>0</v>
      </c>
      <c r="H58" s="73">
        <f t="shared" si="16"/>
        <v>0</v>
      </c>
      <c r="I58" s="73">
        <f t="shared" si="17"/>
        <v>0</v>
      </c>
      <c r="J58" s="73">
        <f t="shared" si="18"/>
        <v>0</v>
      </c>
      <c r="K58" s="73">
        <f t="shared" si="19"/>
        <v>0</v>
      </c>
      <c r="L58" s="73">
        <f t="shared" si="20"/>
        <v>0</v>
      </c>
      <c r="M58" s="73">
        <f t="shared" si="14"/>
        <v>5</v>
      </c>
      <c r="N58" s="73"/>
      <c r="O58" s="73"/>
      <c r="P58" s="73" t="b">
        <f>AND('Match Sheet'!B94 = "A",'Match Sheet'!C94 = "TEMP OFF")</f>
        <v>0</v>
      </c>
      <c r="Q58" s="73" t="b">
        <f>AND('Match Sheet'!B94 = "A",'Match Sheet'!C94 = "TEMP ON")</f>
        <v>0</v>
      </c>
      <c r="R58" s="73" t="b">
        <f>AND('Match Sheet'!B94 = "h",'Match Sheet'!C94 = "br-off")</f>
        <v>0</v>
      </c>
      <c r="S58" s="73" t="b">
        <f>AND('Match Sheet'!B94 = "h",'Match Sheet'!C94 = "br-on")</f>
        <v>0</v>
      </c>
      <c r="T58" s="73" t="b">
        <f>AND('Match Sheet'!B94 = "A",'Match Sheet'!C94 = "C BIN OFF")</f>
        <v>0</v>
      </c>
      <c r="U58" s="73" t="b">
        <f>AND('Match Sheet'!B94 = "A",'Match Sheet'!C94 = "C BIN ON")</f>
        <v>0</v>
      </c>
      <c r="V58" s="73" t="b">
        <f>AND('Match Sheet'!B94 = "A",'Match Sheet'!C94 = "SUB ON")</f>
        <v>0</v>
      </c>
      <c r="W58" s="73" t="b">
        <f>AND('Match Sheet'!B94 = "A",'Match Sheet'!C94 = "SUB OFF")</f>
        <v>1</v>
      </c>
      <c r="X58" s="73" t="b">
        <f>AND('Match Sheet'!$B94 = "A",'Match Sheet'!$C94 = "RC")</f>
        <v>0</v>
      </c>
      <c r="Y58" s="73" t="b">
        <f>AND('Match Sheet'!$B94 = "A",'Match Sheet'!$C94 = "YC")</f>
        <v>0</v>
      </c>
      <c r="Z58" s="73" t="b">
        <f>AND('Match Sheet'!$B94 = "A",'Match Sheet'!$C94 = "2nd YC")</f>
        <v>0</v>
      </c>
      <c r="AA58" s="73"/>
      <c r="AB58" s="73" t="b">
        <f>AND('Match Sheet'!B94 = "",'Match Sheet'!C94 = "fh-e")</f>
        <v>0</v>
      </c>
      <c r="AC58" s="73" t="str">
        <f t="shared" si="21"/>
        <v/>
      </c>
      <c r="AD58" s="73"/>
      <c r="AE58" s="25"/>
      <c r="AF58" s="73" t="b">
        <f>AND('Match Sheet'!B94="B",'Match Sheet'!C94="TRY")</f>
        <v>0</v>
      </c>
      <c r="AG58" s="73" t="b">
        <f>AND('Match Sheet'!B94="B",'Match Sheet'!C94="PEN TRY")</f>
        <v>0</v>
      </c>
      <c r="AH58" s="73" t="b">
        <f>AND('Match Sheet'!B94="B",'Match Sheet'!C94="CON")</f>
        <v>0</v>
      </c>
      <c r="AI58" s="73" t="b">
        <f>AND('Match Sheet'!B94="B",'Match Sheet'!C94="PEN")</f>
        <v>0</v>
      </c>
      <c r="AJ58" s="73" t="b">
        <f>AND('Match Sheet'!B94="B",'Match Sheet'!C94="DG")</f>
        <v>0</v>
      </c>
      <c r="AK58" s="73">
        <f t="shared" si="22"/>
        <v>0</v>
      </c>
      <c r="AL58" s="73">
        <f t="shared" si="23"/>
        <v>0</v>
      </c>
      <c r="AM58" s="73">
        <f t="shared" si="24"/>
        <v>0</v>
      </c>
      <c r="AN58" s="73">
        <f t="shared" si="25"/>
        <v>0</v>
      </c>
      <c r="AO58" s="73">
        <f t="shared" si="26"/>
        <v>0</v>
      </c>
      <c r="AP58" s="73">
        <f t="shared" si="27"/>
        <v>0</v>
      </c>
      <c r="AQ58" s="73">
        <f t="shared" si="28"/>
        <v>65</v>
      </c>
      <c r="AR58" s="73"/>
      <c r="AS58" s="73" t="b">
        <f>AND('Match Sheet'!B94="B",'Match Sheet'!C94="TEMP OFF")</f>
        <v>0</v>
      </c>
      <c r="AT58" s="73" t="b">
        <f>AND('Match Sheet'!B94="B",'Match Sheet'!C94="TEMP ON")</f>
        <v>0</v>
      </c>
      <c r="AU58" s="73" t="b">
        <f>AND('Match Sheet'!B94 = "a",'Match Sheet'!C94 = "br-off")</f>
        <v>0</v>
      </c>
      <c r="AV58" s="73" t="b">
        <f>AND('Match Sheet'!B94 = "a",'Match Sheet'!C94 = "br-on")</f>
        <v>0</v>
      </c>
      <c r="AW58" s="73" t="b">
        <f>AND('Match Sheet'!B94="B",'Match Sheet'!C94="C BIN OFF")</f>
        <v>0</v>
      </c>
      <c r="AX58" s="73" t="b">
        <f>AND('Match Sheet'!B94="b",'Match Sheet'!C94="C BIN ON")</f>
        <v>0</v>
      </c>
      <c r="AY58" s="73" t="b">
        <f>AND('Match Sheet'!B94="B",'Match Sheet'!C94="SUB ON")</f>
        <v>0</v>
      </c>
      <c r="AZ58" s="73" t="b">
        <f>AND('Match Sheet'!B94="B",'Match Sheet'!C94="SUB OFF")</f>
        <v>0</v>
      </c>
      <c r="BA58" s="73" t="b">
        <f>AND('Match Sheet'!$B94 = "B",'Match Sheet'!$C94 = "RC")</f>
        <v>0</v>
      </c>
      <c r="BB58" s="73" t="b">
        <f>AND('Match Sheet'!$B94 = "B",'Match Sheet'!$C94 = "YC")</f>
        <v>0</v>
      </c>
      <c r="BC58" s="73" t="b">
        <f>AND('Match Sheet'!$B94 = "B",'Match Sheet'!$C94 = "2nd YC")</f>
        <v>0</v>
      </c>
      <c r="BD58" s="73"/>
      <c r="BE58" s="73" t="b">
        <f>AND('Match Sheet'!B94 = "",'Match Sheet'!C94 = "fh-e")</f>
        <v>0</v>
      </c>
      <c r="BF58" s="24" t="str">
        <f t="shared" si="5"/>
        <v/>
      </c>
    </row>
    <row r="59" spans="2:58" s="24" customFormat="1" x14ac:dyDescent="0.2">
      <c r="B59" s="73" t="b">
        <f>AND('Match Sheet'!B95 = "A",'Match Sheet'!C95 = "TRY")</f>
        <v>0</v>
      </c>
      <c r="C59" s="73" t="b">
        <f>AND('Match Sheet'!B95 = "A",'Match Sheet'!C95 = "PEN TRY")</f>
        <v>0</v>
      </c>
      <c r="D59" s="73" t="b">
        <f>AND('Match Sheet'!B95 = "A",'Match Sheet'!C95 = "CON")</f>
        <v>0</v>
      </c>
      <c r="E59" s="73" t="b">
        <f>AND('Match Sheet'!B95 = "A",'Match Sheet'!C95 = "PEN")</f>
        <v>0</v>
      </c>
      <c r="F59" s="73" t="b">
        <f>AND('Match Sheet'!B95 = "A",'Match Sheet'!C95 = "DG")</f>
        <v>0</v>
      </c>
      <c r="G59" s="73">
        <f t="shared" si="15"/>
        <v>0</v>
      </c>
      <c r="H59" s="73">
        <f t="shared" si="16"/>
        <v>0</v>
      </c>
      <c r="I59" s="73">
        <f t="shared" si="17"/>
        <v>0</v>
      </c>
      <c r="J59" s="73">
        <f t="shared" si="18"/>
        <v>0</v>
      </c>
      <c r="K59" s="73">
        <f t="shared" si="19"/>
        <v>0</v>
      </c>
      <c r="L59" s="73">
        <f t="shared" si="20"/>
        <v>0</v>
      </c>
      <c r="M59" s="73">
        <f t="shared" si="14"/>
        <v>5</v>
      </c>
      <c r="N59" s="73"/>
      <c r="O59" s="73"/>
      <c r="P59" s="73" t="b">
        <f>AND('Match Sheet'!B95 = "A",'Match Sheet'!C95 = "TEMP OFF")</f>
        <v>0</v>
      </c>
      <c r="Q59" s="73" t="b">
        <f>AND('Match Sheet'!B95 = "A",'Match Sheet'!C95 = "TEMP ON")</f>
        <v>0</v>
      </c>
      <c r="R59" s="73" t="b">
        <f>AND('Match Sheet'!B95 = "h",'Match Sheet'!C95 = "br-off")</f>
        <v>0</v>
      </c>
      <c r="S59" s="73" t="b">
        <f>AND('Match Sheet'!B95 = "h",'Match Sheet'!C95 = "br-on")</f>
        <v>0</v>
      </c>
      <c r="T59" s="73" t="b">
        <f>AND('Match Sheet'!B95 = "A",'Match Sheet'!C95 = "C BIN OFF")</f>
        <v>0</v>
      </c>
      <c r="U59" s="73" t="b">
        <f>AND('Match Sheet'!B95 = "A",'Match Sheet'!C95 = "C BIN ON")</f>
        <v>0</v>
      </c>
      <c r="V59" s="73" t="b">
        <f>AND('Match Sheet'!B95 = "A",'Match Sheet'!C95 = "SUB ON")</f>
        <v>1</v>
      </c>
      <c r="W59" s="73" t="b">
        <f>AND('Match Sheet'!B95 = "A",'Match Sheet'!C95 = "SUB OFF")</f>
        <v>0</v>
      </c>
      <c r="X59" s="73" t="b">
        <f>AND('Match Sheet'!$B95 = "A",'Match Sheet'!$C95 = "RC")</f>
        <v>0</v>
      </c>
      <c r="Y59" s="73" t="b">
        <f>AND('Match Sheet'!$B95 = "A",'Match Sheet'!$C95 = "YC")</f>
        <v>0</v>
      </c>
      <c r="Z59" s="73" t="b">
        <f>AND('Match Sheet'!$B95 = "A",'Match Sheet'!$C95 = "2nd YC")</f>
        <v>0</v>
      </c>
      <c r="AA59" s="73"/>
      <c r="AB59" s="73" t="b">
        <f>AND('Match Sheet'!B95 = "",'Match Sheet'!C95 = "fh-e")</f>
        <v>0</v>
      </c>
      <c r="AC59" s="73" t="str">
        <f t="shared" si="21"/>
        <v/>
      </c>
      <c r="AD59" s="73"/>
      <c r="AE59" s="25"/>
      <c r="AF59" s="73" t="b">
        <f>AND('Match Sheet'!B95="B",'Match Sheet'!C95="TRY")</f>
        <v>0</v>
      </c>
      <c r="AG59" s="73" t="b">
        <f>AND('Match Sheet'!B95="B",'Match Sheet'!C95="PEN TRY")</f>
        <v>0</v>
      </c>
      <c r="AH59" s="73" t="b">
        <f>AND('Match Sheet'!B95="B",'Match Sheet'!C95="CON")</f>
        <v>0</v>
      </c>
      <c r="AI59" s="73" t="b">
        <f>AND('Match Sheet'!B95="B",'Match Sheet'!C95="PEN")</f>
        <v>0</v>
      </c>
      <c r="AJ59" s="73" t="b">
        <f>AND('Match Sheet'!B95="B",'Match Sheet'!C95="DG")</f>
        <v>0</v>
      </c>
      <c r="AK59" s="73">
        <f t="shared" si="22"/>
        <v>0</v>
      </c>
      <c r="AL59" s="73">
        <f t="shared" si="23"/>
        <v>0</v>
      </c>
      <c r="AM59" s="73">
        <f t="shared" si="24"/>
        <v>0</v>
      </c>
      <c r="AN59" s="73">
        <f t="shared" si="25"/>
        <v>0</v>
      </c>
      <c r="AO59" s="73">
        <f t="shared" si="26"/>
        <v>0</v>
      </c>
      <c r="AP59" s="73">
        <f t="shared" si="27"/>
        <v>0</v>
      </c>
      <c r="AQ59" s="73">
        <f>AQ58+AP59</f>
        <v>65</v>
      </c>
      <c r="AR59" s="73"/>
      <c r="AS59" s="73" t="b">
        <f>AND('Match Sheet'!B95="B",'Match Sheet'!C95="TEMP OFF")</f>
        <v>0</v>
      </c>
      <c r="AT59" s="73" t="b">
        <f>AND('Match Sheet'!B95="B",'Match Sheet'!C95="TEMP ON")</f>
        <v>0</v>
      </c>
      <c r="AU59" s="73" t="b">
        <f>AND('Match Sheet'!B95 = "a",'Match Sheet'!C95 = "br-off")</f>
        <v>0</v>
      </c>
      <c r="AV59" s="73" t="b">
        <f>AND('Match Sheet'!B95 = "a",'Match Sheet'!C95 = "br-on")</f>
        <v>0</v>
      </c>
      <c r="AW59" s="73" t="b">
        <f>AND('Match Sheet'!B95="B",'Match Sheet'!C95="C BIN OFF")</f>
        <v>0</v>
      </c>
      <c r="AX59" s="73" t="b">
        <f>AND('Match Sheet'!B95="b",'Match Sheet'!C95="C BIN ON")</f>
        <v>0</v>
      </c>
      <c r="AY59" s="73" t="b">
        <f>AND('Match Sheet'!B95="B",'Match Sheet'!C95="SUB ON")</f>
        <v>0</v>
      </c>
      <c r="AZ59" s="73" t="b">
        <f>AND('Match Sheet'!B95="B",'Match Sheet'!C95="SUB OFF")</f>
        <v>0</v>
      </c>
      <c r="BA59" s="73" t="b">
        <f>AND('Match Sheet'!$B95 = "B",'Match Sheet'!$C95 = "RC")</f>
        <v>0</v>
      </c>
      <c r="BB59" s="73" t="b">
        <f>AND('Match Sheet'!$B95 = "B",'Match Sheet'!$C95 = "YC")</f>
        <v>0</v>
      </c>
      <c r="BC59" s="73" t="b">
        <f>AND('Match Sheet'!$B95 = "B",'Match Sheet'!$C95 = "2nd YC")</f>
        <v>0</v>
      </c>
      <c r="BD59" s="73"/>
      <c r="BE59" s="73" t="b">
        <f>AND('Match Sheet'!B95 = "",'Match Sheet'!C95 = "fh-e")</f>
        <v>0</v>
      </c>
      <c r="BF59" s="24" t="str">
        <f t="shared" si="5"/>
        <v/>
      </c>
    </row>
    <row r="60" spans="2:58" s="24" customFormat="1" x14ac:dyDescent="0.2">
      <c r="AA60" s="26" t="s">
        <v>38</v>
      </c>
      <c r="AB60" s="24">
        <f>MAX(AC12:AC59)</f>
        <v>0</v>
      </c>
      <c r="AE60" s="25"/>
      <c r="BD60" s="26" t="s">
        <v>38</v>
      </c>
      <c r="BE60" s="24">
        <f>MAX(BF12:BF59)</f>
        <v>0</v>
      </c>
    </row>
    <row r="61" spans="2:58" s="24" customFormat="1" x14ac:dyDescent="0.2">
      <c r="AE61" s="25"/>
    </row>
    <row r="62" spans="2:58" s="24" customFormat="1" x14ac:dyDescent="0.2">
      <c r="AE62" s="25"/>
    </row>
    <row r="63" spans="2:58" s="24" customFormat="1" x14ac:dyDescent="0.2">
      <c r="AE63" s="25"/>
    </row>
    <row r="64" spans="2:58" s="24" customFormat="1" x14ac:dyDescent="0.2">
      <c r="B64" s="24" t="b">
        <f>AND('Match Sheet'!B96 = "A",'Match Sheet'!C96 = "TRY")</f>
        <v>0</v>
      </c>
      <c r="C64" s="24" t="b">
        <f>AND('Match Sheet'!B96 = "A",'Match Sheet'!C96 = "PEN TRY")</f>
        <v>0</v>
      </c>
      <c r="D64" s="24" t="b">
        <f>AND('Match Sheet'!B96 = "A",'Match Sheet'!C96 = "CON")</f>
        <v>0</v>
      </c>
      <c r="E64" s="24" t="b">
        <f>AND('Match Sheet'!B96 = "A",'Match Sheet'!C96 = "PEN")</f>
        <v>0</v>
      </c>
      <c r="F64" s="24" t="b">
        <f>AND('Match Sheet'!B96 = "A",'Match Sheet'!C96 = "DG")</f>
        <v>0</v>
      </c>
      <c r="G64" s="24">
        <f t="shared" ref="G64" si="29">IF(B64 = TRUE,5,0)</f>
        <v>0</v>
      </c>
      <c r="H64" s="24">
        <f>IF(C64 = TRUE,7,0)</f>
        <v>0</v>
      </c>
      <c r="I64" s="24">
        <f t="shared" ref="I64" si="30">IF(D64 = TRUE,2,0)</f>
        <v>0</v>
      </c>
      <c r="J64" s="24">
        <f t="shared" ref="J64" si="31">IF(E64 = TRUE,3,0)</f>
        <v>0</v>
      </c>
      <c r="K64" s="24">
        <f t="shared" ref="K64" si="32">IF(F64 = TRUE,3,0)</f>
        <v>0</v>
      </c>
      <c r="L64" s="24">
        <f t="shared" ref="L64" si="33">SUM(G64:K64)</f>
        <v>0</v>
      </c>
      <c r="M64" s="24">
        <f>M59+L64</f>
        <v>5</v>
      </c>
      <c r="P64" s="24" t="b">
        <f>AND('Match Sheet'!B96 = "A",'Match Sheet'!C96 = "TEMP OFF")</f>
        <v>0</v>
      </c>
      <c r="Q64" s="24" t="b">
        <f>AND('Match Sheet'!B96 = "A",'Match Sheet'!C96 = "TEMP ON")</f>
        <v>0</v>
      </c>
      <c r="R64" s="24" t="b">
        <f>AND('Match Sheet'!B96 = "h",'Match Sheet'!C96 = "br-off")</f>
        <v>0</v>
      </c>
      <c r="S64" s="24" t="b">
        <f>AND('Match Sheet'!B96 = "h",'Match Sheet'!C96 = "br-on")</f>
        <v>0</v>
      </c>
      <c r="T64" s="24" t="b">
        <f>AND('Match Sheet'!B96 = "A",'Match Sheet'!C96 = "C BIN OFF")</f>
        <v>0</v>
      </c>
      <c r="U64" s="24" t="b">
        <f>AND('Match Sheet'!B96 = "A",'Match Sheet'!C96 = "C BIN ON")</f>
        <v>0</v>
      </c>
      <c r="V64" s="24" t="b">
        <f>AND('Match Sheet'!B96 = "A",'Match Sheet'!C96 = "SUB ON")</f>
        <v>0</v>
      </c>
      <c r="W64" s="24" t="b">
        <f>AND('Match Sheet'!B96 = "A",'Match Sheet'!C96 = "SUB OFF")</f>
        <v>1</v>
      </c>
      <c r="X64" s="24" t="b">
        <f>AND('Match Sheet'!$B96 = "A",'Match Sheet'!$C96 = "RC")</f>
        <v>0</v>
      </c>
      <c r="Y64" s="24" t="b">
        <f>AND('Match Sheet'!$B96 = "A",'Match Sheet'!$C96 = "YC")</f>
        <v>0</v>
      </c>
      <c r="Z64" s="24" t="b">
        <f>AND('Match Sheet'!$B96 = "A",'Match Sheet'!$C96 = "2nd YC")</f>
        <v>0</v>
      </c>
      <c r="AE64" s="25"/>
      <c r="AF64" s="24" t="b">
        <f>AND('Match Sheet'!B96="B",'Match Sheet'!C96="TRY")</f>
        <v>0</v>
      </c>
      <c r="AG64" s="24" t="b">
        <f>AND('Match Sheet'!B96="B",'Match Sheet'!C96="PEN TRY")</f>
        <v>0</v>
      </c>
      <c r="AH64" s="24" t="b">
        <f>AND('Match Sheet'!B96="B",'Match Sheet'!C96="CON")</f>
        <v>0</v>
      </c>
      <c r="AI64" s="24" t="b">
        <f>AND('Match Sheet'!B96="B",'Match Sheet'!C96="PEN")</f>
        <v>0</v>
      </c>
      <c r="AJ64" s="24" t="b">
        <f>AND('Match Sheet'!B96="B",'Match Sheet'!C96="DG")</f>
        <v>0</v>
      </c>
      <c r="AK64" s="24">
        <f t="shared" ref="AK64" si="34">IF(AF64 = TRUE,5,0)</f>
        <v>0</v>
      </c>
      <c r="AL64" s="24">
        <f>IF(AG64 = TRUE,7,0)</f>
        <v>0</v>
      </c>
      <c r="AM64" s="24">
        <f t="shared" ref="AM64" si="35">IF(AH64 = TRUE,2,0)</f>
        <v>0</v>
      </c>
      <c r="AN64" s="24">
        <f t="shared" ref="AN64:AO64" si="36">IF(AI64 = TRUE,3,0)</f>
        <v>0</v>
      </c>
      <c r="AO64" s="24">
        <f t="shared" si="36"/>
        <v>0</v>
      </c>
      <c r="AP64" s="24">
        <f t="shared" ref="AP64" si="37">SUM(AK64:AO64)</f>
        <v>0</v>
      </c>
      <c r="AQ64" s="24">
        <f>AQ59+AP64</f>
        <v>65</v>
      </c>
      <c r="AS64" s="73" t="b">
        <f>AND('Match Sheet'!B96="B",'Match Sheet'!C96="TEMP OFF")</f>
        <v>0</v>
      </c>
      <c r="AT64" s="73" t="b">
        <f>AND('Match Sheet'!B96="B",'Match Sheet'!C96="TEMP ON")</f>
        <v>0</v>
      </c>
      <c r="AU64" s="73" t="b">
        <f>AND('Match Sheet'!B96 = "a",'Match Sheet'!C96 = "br-off")</f>
        <v>0</v>
      </c>
      <c r="AV64" s="73" t="b">
        <f>AND('Match Sheet'!B96 = "a",'Match Sheet'!C96 = "br-on")</f>
        <v>0</v>
      </c>
      <c r="AW64" s="73" t="b">
        <f>AND('Match Sheet'!B96="B",'Match Sheet'!C96="C BIN OFF")</f>
        <v>0</v>
      </c>
      <c r="AX64" s="73" t="b">
        <f>AND('Match Sheet'!B96="b",'Match Sheet'!C96="C BIN ON")</f>
        <v>0</v>
      </c>
      <c r="AY64" s="73" t="b">
        <f>AND('Match Sheet'!B96="B",'Match Sheet'!C96="SUB ON")</f>
        <v>0</v>
      </c>
      <c r="AZ64" s="73" t="b">
        <f>AND('Match Sheet'!B96="B",'Match Sheet'!C96="SUB OFF")</f>
        <v>0</v>
      </c>
      <c r="BA64" s="73" t="b">
        <f>AND('Match Sheet'!$B96="B",'Match Sheet'!$C96="RC")</f>
        <v>0</v>
      </c>
      <c r="BB64" s="73" t="b">
        <f>AND('Match Sheet'!$B96="B",'Match Sheet'!$C96="YC")</f>
        <v>0</v>
      </c>
      <c r="BC64" s="73" t="b">
        <f>AND('Match Sheet'!$B96="B",'Match Sheet'!$C96="2nd YC")</f>
        <v>0</v>
      </c>
    </row>
    <row r="65" spans="2:55" s="24" customFormat="1" x14ac:dyDescent="0.2">
      <c r="B65" s="73" t="b">
        <f>AND('Match Sheet'!B97 = "A",'Match Sheet'!C97 = "TRY")</f>
        <v>0</v>
      </c>
      <c r="C65" s="73" t="b">
        <f>AND('Match Sheet'!B97 = "A",'Match Sheet'!C97 = "PEN TRY")</f>
        <v>0</v>
      </c>
      <c r="D65" s="73" t="b">
        <f>AND('Match Sheet'!B97 = "A",'Match Sheet'!C97 = "CON")</f>
        <v>0</v>
      </c>
      <c r="E65" s="73" t="b">
        <f>AND('Match Sheet'!B97 = "A",'Match Sheet'!C97 = "PEN")</f>
        <v>0</v>
      </c>
      <c r="F65" s="73" t="b">
        <f>AND('Match Sheet'!B97 = "A",'Match Sheet'!C97 = "DG")</f>
        <v>0</v>
      </c>
      <c r="G65" s="73">
        <f t="shared" ref="G65:G128" si="38">IF(B65 = TRUE,5,0)</f>
        <v>0</v>
      </c>
      <c r="H65" s="73">
        <f t="shared" ref="H65:H128" si="39">IF(C65 = TRUE,7,0)</f>
        <v>0</v>
      </c>
      <c r="I65" s="73">
        <f t="shared" ref="I65:I128" si="40">IF(D65 = TRUE,2,0)</f>
        <v>0</v>
      </c>
      <c r="J65" s="73">
        <f t="shared" ref="J65:J128" si="41">IF(E65 = TRUE,3,0)</f>
        <v>0</v>
      </c>
      <c r="K65" s="73">
        <f t="shared" ref="K65:K128" si="42">IF(F65 = TRUE,3,0)</f>
        <v>0</v>
      </c>
      <c r="L65" s="73">
        <f t="shared" ref="L65:L128" si="43">SUM(G65:K65)</f>
        <v>0</v>
      </c>
      <c r="M65" s="73">
        <f>M64+L65</f>
        <v>5</v>
      </c>
      <c r="N65" s="73"/>
      <c r="O65" s="73"/>
      <c r="P65" s="73" t="b">
        <f>AND('Match Sheet'!B97 = "A",'Match Sheet'!C97 = "TEMP OFF")</f>
        <v>0</v>
      </c>
      <c r="Q65" s="73" t="b">
        <f>AND('Match Sheet'!B97 = "A",'Match Sheet'!C97 = "TEMP ON")</f>
        <v>0</v>
      </c>
      <c r="R65" s="73" t="b">
        <f>AND('Match Sheet'!B97 = "h",'Match Sheet'!C97 = "br-off")</f>
        <v>0</v>
      </c>
      <c r="S65" s="73" t="b">
        <f>AND('Match Sheet'!B97 = "h",'Match Sheet'!C97 = "br-on")</f>
        <v>0</v>
      </c>
      <c r="T65" s="73" t="b">
        <f>AND('Match Sheet'!B97 = "A",'Match Sheet'!C97 = "C BIN OFF")</f>
        <v>0</v>
      </c>
      <c r="U65" s="73" t="b">
        <f>AND('Match Sheet'!B97 = "A",'Match Sheet'!C97 = "C BIN ON")</f>
        <v>0</v>
      </c>
      <c r="V65" s="73" t="b">
        <f>AND('Match Sheet'!B97 = "A",'Match Sheet'!C97 = "SUB ON")</f>
        <v>1</v>
      </c>
      <c r="W65" s="73" t="b">
        <f>AND('Match Sheet'!B97 = "A",'Match Sheet'!C97 = "SUB OFF")</f>
        <v>0</v>
      </c>
      <c r="X65" s="73" t="b">
        <f>AND('Match Sheet'!$B97 = "A",'Match Sheet'!$C97 = "RC")</f>
        <v>0</v>
      </c>
      <c r="Y65" s="73" t="b">
        <f>AND('Match Sheet'!$B97 = "A",'Match Sheet'!$C97 = "YC")</f>
        <v>0</v>
      </c>
      <c r="Z65" s="73" t="b">
        <f>AND('Match Sheet'!$B97 = "A",'Match Sheet'!$C97 = "2nd YC")</f>
        <v>0</v>
      </c>
      <c r="AA65" s="73"/>
      <c r="AB65" s="73"/>
      <c r="AC65" s="73"/>
      <c r="AD65" s="73"/>
      <c r="AE65" s="25"/>
      <c r="AF65" s="73" t="b">
        <f>AND('Match Sheet'!B97="B",'Match Sheet'!C97="TRY")</f>
        <v>0</v>
      </c>
      <c r="AG65" s="73" t="b">
        <f>AND('Match Sheet'!B97="B",'Match Sheet'!C97="PEN TRY")</f>
        <v>0</v>
      </c>
      <c r="AH65" s="73" t="b">
        <f>AND('Match Sheet'!B97="B",'Match Sheet'!C97="CON")</f>
        <v>0</v>
      </c>
      <c r="AI65" s="73" t="b">
        <f>AND('Match Sheet'!B97="B",'Match Sheet'!C97="PEN")</f>
        <v>0</v>
      </c>
      <c r="AJ65" s="73" t="b">
        <f>AND('Match Sheet'!B97="B",'Match Sheet'!C97="DG")</f>
        <v>0</v>
      </c>
      <c r="AK65" s="73">
        <f t="shared" ref="AK65:AK128" si="44">IF(AF65 = TRUE,5,0)</f>
        <v>0</v>
      </c>
      <c r="AL65" s="73">
        <f t="shared" ref="AL65:AL128" si="45">IF(AG65 = TRUE,7,0)</f>
        <v>0</v>
      </c>
      <c r="AM65" s="73">
        <f t="shared" ref="AM65:AM128" si="46">IF(AH65 = TRUE,2,0)</f>
        <v>0</v>
      </c>
      <c r="AN65" s="73">
        <f t="shared" ref="AN65:AN128" si="47">IF(AI65 = TRUE,3,0)</f>
        <v>0</v>
      </c>
      <c r="AO65" s="73">
        <f t="shared" ref="AO65:AO128" si="48">IF(AJ65 = TRUE,3,0)</f>
        <v>0</v>
      </c>
      <c r="AP65" s="73">
        <f t="shared" ref="AP65:AP128" si="49">SUM(AK65:AO65)</f>
        <v>0</v>
      </c>
      <c r="AQ65" s="73">
        <f>AQ64+AP65</f>
        <v>65</v>
      </c>
      <c r="AR65" s="73"/>
      <c r="AS65" s="73" t="b">
        <f>AND('Match Sheet'!B97="B",'Match Sheet'!C97="TEMP OFF")</f>
        <v>0</v>
      </c>
      <c r="AT65" s="73" t="b">
        <f>AND('Match Sheet'!B97="B",'Match Sheet'!C97="TEMP ON")</f>
        <v>0</v>
      </c>
      <c r="AU65" s="73" t="b">
        <f>AND('Match Sheet'!B97 = "a",'Match Sheet'!C97 = "br-off")</f>
        <v>0</v>
      </c>
      <c r="AV65" s="73" t="b">
        <f>AND('Match Sheet'!B97 = "a",'Match Sheet'!C97 = "br-on")</f>
        <v>0</v>
      </c>
      <c r="AW65" s="73" t="b">
        <f>AND('Match Sheet'!B97="B",'Match Sheet'!C97="C BIN OFF")</f>
        <v>0</v>
      </c>
      <c r="AX65" s="73" t="b">
        <f>AND('Match Sheet'!B97="b",'Match Sheet'!C97="C BIN ON")</f>
        <v>0</v>
      </c>
      <c r="AY65" s="73" t="b">
        <f>AND('Match Sheet'!B97="B",'Match Sheet'!C97="SUB ON")</f>
        <v>0</v>
      </c>
      <c r="AZ65" s="73" t="b">
        <f>AND('Match Sheet'!B97="B",'Match Sheet'!C97="SUB OFF")</f>
        <v>0</v>
      </c>
      <c r="BA65" s="73" t="b">
        <f>AND('Match Sheet'!$B97="B",'Match Sheet'!$C97="RC")</f>
        <v>0</v>
      </c>
      <c r="BB65" s="73" t="b">
        <f>AND('Match Sheet'!$B97="B",'Match Sheet'!$C97="YC")</f>
        <v>0</v>
      </c>
      <c r="BC65" s="73" t="b">
        <f>AND('Match Sheet'!$B97="B",'Match Sheet'!$C97="2nd YC")</f>
        <v>0</v>
      </c>
    </row>
    <row r="66" spans="2:55" s="24" customFormat="1" x14ac:dyDescent="0.2">
      <c r="B66" s="73" t="b">
        <f>AND('Match Sheet'!B98 = "A",'Match Sheet'!C98 = "TRY")</f>
        <v>0</v>
      </c>
      <c r="C66" s="73" t="b">
        <f>AND('Match Sheet'!B98 = "A",'Match Sheet'!C98 = "PEN TRY")</f>
        <v>0</v>
      </c>
      <c r="D66" s="73" t="b">
        <f>AND('Match Sheet'!B98 = "A",'Match Sheet'!C98 = "CON")</f>
        <v>0</v>
      </c>
      <c r="E66" s="73" t="b">
        <f>AND('Match Sheet'!B98 = "A",'Match Sheet'!C98 = "PEN")</f>
        <v>0</v>
      </c>
      <c r="F66" s="73" t="b">
        <f>AND('Match Sheet'!B98 = "A",'Match Sheet'!C98 = "DG")</f>
        <v>0</v>
      </c>
      <c r="G66" s="73">
        <f t="shared" si="38"/>
        <v>0</v>
      </c>
      <c r="H66" s="73">
        <f t="shared" si="39"/>
        <v>0</v>
      </c>
      <c r="I66" s="73">
        <f t="shared" si="40"/>
        <v>0</v>
      </c>
      <c r="J66" s="73">
        <f t="shared" si="41"/>
        <v>0</v>
      </c>
      <c r="K66" s="73">
        <f t="shared" si="42"/>
        <v>0</v>
      </c>
      <c r="L66" s="73">
        <f t="shared" si="43"/>
        <v>0</v>
      </c>
      <c r="M66" s="73">
        <f t="shared" ref="M66:M129" si="50">M65+L66</f>
        <v>5</v>
      </c>
      <c r="N66" s="73"/>
      <c r="O66" s="73"/>
      <c r="P66" s="73" t="b">
        <f>AND('Match Sheet'!B98 = "A",'Match Sheet'!C98 = "TEMP OFF")</f>
        <v>0</v>
      </c>
      <c r="Q66" s="73" t="b">
        <f>AND('Match Sheet'!B98 = "A",'Match Sheet'!C98 = "TEMP ON")</f>
        <v>0</v>
      </c>
      <c r="R66" s="73" t="b">
        <f>AND('Match Sheet'!B98 = "h",'Match Sheet'!C98 = "br-off")</f>
        <v>0</v>
      </c>
      <c r="S66" s="73" t="b">
        <f>AND('Match Sheet'!B98 = "h",'Match Sheet'!C98 = "br-on")</f>
        <v>0</v>
      </c>
      <c r="T66" s="73" t="b">
        <f>AND('Match Sheet'!B98 = "A",'Match Sheet'!C98 = "C BIN OFF")</f>
        <v>0</v>
      </c>
      <c r="U66" s="73" t="b">
        <f>AND('Match Sheet'!B98 = "A",'Match Sheet'!C98 = "C BIN ON")</f>
        <v>0</v>
      </c>
      <c r="V66" s="73" t="b">
        <f>AND('Match Sheet'!B98 = "A",'Match Sheet'!C98 = "SUB ON")</f>
        <v>0</v>
      </c>
      <c r="W66" s="73" t="b">
        <f>AND('Match Sheet'!B98 = "A",'Match Sheet'!C98 = "SUB OFF")</f>
        <v>1</v>
      </c>
      <c r="X66" s="73" t="b">
        <f>AND('Match Sheet'!$B98 = "A",'Match Sheet'!$C98 = "RC")</f>
        <v>0</v>
      </c>
      <c r="Y66" s="73" t="b">
        <f>AND('Match Sheet'!$B98 = "A",'Match Sheet'!$C98 = "YC")</f>
        <v>0</v>
      </c>
      <c r="Z66" s="73" t="b">
        <f>AND('Match Sheet'!$B98 = "A",'Match Sheet'!$C98 = "2nd YC")</f>
        <v>0</v>
      </c>
      <c r="AA66" s="73"/>
      <c r="AB66" s="73"/>
      <c r="AC66" s="73"/>
      <c r="AD66" s="73"/>
      <c r="AE66" s="25"/>
      <c r="AF66" s="73" t="b">
        <f>AND('Match Sheet'!B98="B",'Match Sheet'!C98="TRY")</f>
        <v>0</v>
      </c>
      <c r="AG66" s="73" t="b">
        <f>AND('Match Sheet'!B98="B",'Match Sheet'!C98="PEN TRY")</f>
        <v>0</v>
      </c>
      <c r="AH66" s="73" t="b">
        <f>AND('Match Sheet'!B98="B",'Match Sheet'!C98="CON")</f>
        <v>0</v>
      </c>
      <c r="AI66" s="73" t="b">
        <f>AND('Match Sheet'!B98="B",'Match Sheet'!C98="PEN")</f>
        <v>0</v>
      </c>
      <c r="AJ66" s="73" t="b">
        <f>AND('Match Sheet'!B98="B",'Match Sheet'!C98="DG")</f>
        <v>0</v>
      </c>
      <c r="AK66" s="73">
        <f t="shared" si="44"/>
        <v>0</v>
      </c>
      <c r="AL66" s="73">
        <f t="shared" si="45"/>
        <v>0</v>
      </c>
      <c r="AM66" s="73">
        <f t="shared" si="46"/>
        <v>0</v>
      </c>
      <c r="AN66" s="73">
        <f t="shared" si="47"/>
        <v>0</v>
      </c>
      <c r="AO66" s="73">
        <f t="shared" si="48"/>
        <v>0</v>
      </c>
      <c r="AP66" s="73">
        <f t="shared" si="49"/>
        <v>0</v>
      </c>
      <c r="AQ66" s="73">
        <f t="shared" ref="AQ66:AQ129" si="51">AQ65+AP66</f>
        <v>65</v>
      </c>
      <c r="AR66" s="73"/>
      <c r="AS66" s="73" t="b">
        <f>AND('Match Sheet'!B98="B",'Match Sheet'!C98="TEMP OFF")</f>
        <v>0</v>
      </c>
      <c r="AT66" s="73" t="b">
        <f>AND('Match Sheet'!B98="B",'Match Sheet'!C98="TEMP ON")</f>
        <v>0</v>
      </c>
      <c r="AU66" s="73" t="b">
        <f>AND('Match Sheet'!B98 = "a",'Match Sheet'!C98 = "br-off")</f>
        <v>0</v>
      </c>
      <c r="AV66" s="73" t="b">
        <f>AND('Match Sheet'!B98 = "a",'Match Sheet'!C98 = "br-on")</f>
        <v>0</v>
      </c>
      <c r="AW66" s="73" t="b">
        <f>AND('Match Sheet'!B98="B",'Match Sheet'!C98="C BIN OFF")</f>
        <v>0</v>
      </c>
      <c r="AX66" s="73" t="b">
        <f>AND('Match Sheet'!B98="b",'Match Sheet'!C98="C BIN ON")</f>
        <v>0</v>
      </c>
      <c r="AY66" s="73" t="b">
        <f>AND('Match Sheet'!B98="B",'Match Sheet'!C98="SUB ON")</f>
        <v>0</v>
      </c>
      <c r="AZ66" s="73" t="b">
        <f>AND('Match Sheet'!B98="B",'Match Sheet'!C98="SUB OFF")</f>
        <v>0</v>
      </c>
      <c r="BA66" s="73" t="b">
        <f>AND('Match Sheet'!$B98="B",'Match Sheet'!$C98="RC")</f>
        <v>0</v>
      </c>
      <c r="BB66" s="73" t="b">
        <f>AND('Match Sheet'!$B98="B",'Match Sheet'!$C98="YC")</f>
        <v>0</v>
      </c>
      <c r="BC66" s="73" t="b">
        <f>AND('Match Sheet'!$B98="B",'Match Sheet'!$C98="2nd YC")</f>
        <v>0</v>
      </c>
    </row>
    <row r="67" spans="2:55" s="24" customFormat="1" x14ac:dyDescent="0.2">
      <c r="B67" s="73" t="b">
        <f>AND('Match Sheet'!B99 = "A",'Match Sheet'!C99 = "TRY")</f>
        <v>0</v>
      </c>
      <c r="C67" s="73" t="b">
        <f>AND('Match Sheet'!B99 = "A",'Match Sheet'!C99 = "PEN TRY")</f>
        <v>0</v>
      </c>
      <c r="D67" s="73" t="b">
        <f>AND('Match Sheet'!B99 = "A",'Match Sheet'!C99 = "CON")</f>
        <v>0</v>
      </c>
      <c r="E67" s="73" t="b">
        <f>AND('Match Sheet'!B99 = "A",'Match Sheet'!C99 = "PEN")</f>
        <v>0</v>
      </c>
      <c r="F67" s="73" t="b">
        <f>AND('Match Sheet'!B99 = "A",'Match Sheet'!C99 = "DG")</f>
        <v>0</v>
      </c>
      <c r="G67" s="73">
        <f t="shared" si="38"/>
        <v>0</v>
      </c>
      <c r="H67" s="73">
        <f t="shared" si="39"/>
        <v>0</v>
      </c>
      <c r="I67" s="73">
        <f t="shared" si="40"/>
        <v>0</v>
      </c>
      <c r="J67" s="73">
        <f t="shared" si="41"/>
        <v>0</v>
      </c>
      <c r="K67" s="73">
        <f t="shared" si="42"/>
        <v>0</v>
      </c>
      <c r="L67" s="73">
        <f t="shared" si="43"/>
        <v>0</v>
      </c>
      <c r="M67" s="73">
        <f t="shared" si="50"/>
        <v>5</v>
      </c>
      <c r="N67" s="73"/>
      <c r="O67" s="73"/>
      <c r="P67" s="73" t="b">
        <f>AND('Match Sheet'!B99 = "A",'Match Sheet'!C99 = "TEMP OFF")</f>
        <v>0</v>
      </c>
      <c r="Q67" s="73" t="b">
        <f>AND('Match Sheet'!B99 = "A",'Match Sheet'!C99 = "TEMP ON")</f>
        <v>0</v>
      </c>
      <c r="R67" s="73" t="b">
        <f>AND('Match Sheet'!B99 = "h",'Match Sheet'!C99 = "br-off")</f>
        <v>0</v>
      </c>
      <c r="S67" s="73" t="b">
        <f>AND('Match Sheet'!B99 = "h",'Match Sheet'!C99 = "br-on")</f>
        <v>0</v>
      </c>
      <c r="T67" s="73" t="b">
        <f>AND('Match Sheet'!B99 = "A",'Match Sheet'!C99 = "C BIN OFF")</f>
        <v>0</v>
      </c>
      <c r="U67" s="73" t="b">
        <f>AND('Match Sheet'!B99 = "A",'Match Sheet'!C99 = "C BIN ON")</f>
        <v>0</v>
      </c>
      <c r="V67" s="73" t="b">
        <f>AND('Match Sheet'!B99 = "A",'Match Sheet'!C99 = "SUB ON")</f>
        <v>1</v>
      </c>
      <c r="W67" s="73" t="b">
        <f>AND('Match Sheet'!B99 = "A",'Match Sheet'!C99 = "SUB OFF")</f>
        <v>0</v>
      </c>
      <c r="X67" s="73" t="b">
        <f>AND('Match Sheet'!$B99 = "A",'Match Sheet'!$C99 = "RC")</f>
        <v>0</v>
      </c>
      <c r="Y67" s="73" t="b">
        <f>AND('Match Sheet'!$B99 = "A",'Match Sheet'!$C99 = "YC")</f>
        <v>0</v>
      </c>
      <c r="Z67" s="73" t="b">
        <f>AND('Match Sheet'!$B99 = "A",'Match Sheet'!$C99 = "2nd YC")</f>
        <v>0</v>
      </c>
      <c r="AA67" s="73"/>
      <c r="AB67" s="73"/>
      <c r="AC67" s="73"/>
      <c r="AD67" s="73"/>
      <c r="AE67" s="25"/>
      <c r="AF67" s="73" t="b">
        <f>AND('Match Sheet'!B99="B",'Match Sheet'!C99="TRY")</f>
        <v>0</v>
      </c>
      <c r="AG67" s="73" t="b">
        <f>AND('Match Sheet'!B99="B",'Match Sheet'!C99="PEN TRY")</f>
        <v>0</v>
      </c>
      <c r="AH67" s="73" t="b">
        <f>AND('Match Sheet'!B99="B",'Match Sheet'!C99="CON")</f>
        <v>0</v>
      </c>
      <c r="AI67" s="73" t="b">
        <f>AND('Match Sheet'!B99="B",'Match Sheet'!C99="PEN")</f>
        <v>0</v>
      </c>
      <c r="AJ67" s="73" t="b">
        <f>AND('Match Sheet'!B99="B",'Match Sheet'!C99="DG")</f>
        <v>0</v>
      </c>
      <c r="AK67" s="73">
        <f t="shared" si="44"/>
        <v>0</v>
      </c>
      <c r="AL67" s="73">
        <f t="shared" si="45"/>
        <v>0</v>
      </c>
      <c r="AM67" s="73">
        <f t="shared" si="46"/>
        <v>0</v>
      </c>
      <c r="AN67" s="73">
        <f t="shared" si="47"/>
        <v>0</v>
      </c>
      <c r="AO67" s="73">
        <f t="shared" si="48"/>
        <v>0</v>
      </c>
      <c r="AP67" s="73">
        <f t="shared" si="49"/>
        <v>0</v>
      </c>
      <c r="AQ67" s="73">
        <f t="shared" si="51"/>
        <v>65</v>
      </c>
      <c r="AR67" s="73"/>
      <c r="AS67" s="73" t="b">
        <f>AND('Match Sheet'!B99="B",'Match Sheet'!C99="TEMP OFF")</f>
        <v>0</v>
      </c>
      <c r="AT67" s="73" t="b">
        <f>AND('Match Sheet'!B99="B",'Match Sheet'!C99="TEMP ON")</f>
        <v>0</v>
      </c>
      <c r="AU67" s="73" t="b">
        <f>AND('Match Sheet'!B99 = "a",'Match Sheet'!C99 = "br-off")</f>
        <v>0</v>
      </c>
      <c r="AV67" s="73" t="b">
        <f>AND('Match Sheet'!B99 = "a",'Match Sheet'!C99 = "br-on")</f>
        <v>0</v>
      </c>
      <c r="AW67" s="73" t="b">
        <f>AND('Match Sheet'!B99="B",'Match Sheet'!C99="C BIN OFF")</f>
        <v>0</v>
      </c>
      <c r="AX67" s="73" t="b">
        <f>AND('Match Sheet'!B99="b",'Match Sheet'!C99="C BIN ON")</f>
        <v>0</v>
      </c>
      <c r="AY67" s="73" t="b">
        <f>AND('Match Sheet'!B99="B",'Match Sheet'!C99="SUB ON")</f>
        <v>0</v>
      </c>
      <c r="AZ67" s="73" t="b">
        <f>AND('Match Sheet'!B99="B",'Match Sheet'!C99="SUB OFF")</f>
        <v>0</v>
      </c>
      <c r="BA67" s="73" t="b">
        <f>AND('Match Sheet'!$B99="B",'Match Sheet'!$C99="RC")</f>
        <v>0</v>
      </c>
      <c r="BB67" s="73" t="b">
        <f>AND('Match Sheet'!$B99="B",'Match Sheet'!$C99="YC")</f>
        <v>0</v>
      </c>
      <c r="BC67" s="73" t="b">
        <f>AND('Match Sheet'!$B99="B",'Match Sheet'!$C99="2nd YC")</f>
        <v>0</v>
      </c>
    </row>
    <row r="68" spans="2:55" s="24" customFormat="1" x14ac:dyDescent="0.2">
      <c r="B68" s="73" t="b">
        <f>AND('Match Sheet'!B100 = "A",'Match Sheet'!C100 = "TRY")</f>
        <v>0</v>
      </c>
      <c r="C68" s="73" t="b">
        <f>AND('Match Sheet'!B100 = "A",'Match Sheet'!C100 = "PEN TRY")</f>
        <v>0</v>
      </c>
      <c r="D68" s="73" t="b">
        <f>AND('Match Sheet'!B100 = "A",'Match Sheet'!C100 = "CON")</f>
        <v>0</v>
      </c>
      <c r="E68" s="73" t="b">
        <f>AND('Match Sheet'!B100 = "A",'Match Sheet'!C100 = "PEN")</f>
        <v>0</v>
      </c>
      <c r="F68" s="73" t="b">
        <f>AND('Match Sheet'!B100 = "A",'Match Sheet'!C100 = "DG")</f>
        <v>0</v>
      </c>
      <c r="G68" s="73">
        <f t="shared" si="38"/>
        <v>0</v>
      </c>
      <c r="H68" s="73">
        <f t="shared" si="39"/>
        <v>0</v>
      </c>
      <c r="I68" s="73">
        <f t="shared" si="40"/>
        <v>0</v>
      </c>
      <c r="J68" s="73">
        <f t="shared" si="41"/>
        <v>0</v>
      </c>
      <c r="K68" s="73">
        <f t="shared" si="42"/>
        <v>0</v>
      </c>
      <c r="L68" s="73">
        <f t="shared" si="43"/>
        <v>0</v>
      </c>
      <c r="M68" s="73">
        <f t="shared" si="50"/>
        <v>5</v>
      </c>
      <c r="N68" s="73"/>
      <c r="O68" s="73"/>
      <c r="P68" s="73" t="b">
        <f>AND('Match Sheet'!B100 = "A",'Match Sheet'!C100 = "TEMP OFF")</f>
        <v>0</v>
      </c>
      <c r="Q68" s="73" t="b">
        <f>AND('Match Sheet'!B100 = "A",'Match Sheet'!C100 = "TEMP ON")</f>
        <v>0</v>
      </c>
      <c r="R68" s="73" t="b">
        <f>AND('Match Sheet'!B100 = "h",'Match Sheet'!C100 = "br-off")</f>
        <v>0</v>
      </c>
      <c r="S68" s="73" t="b">
        <f>AND('Match Sheet'!B100 = "h",'Match Sheet'!C100 = "br-on")</f>
        <v>0</v>
      </c>
      <c r="T68" s="73" t="b">
        <f>AND('Match Sheet'!B100 = "A",'Match Sheet'!C100 = "C BIN OFF")</f>
        <v>0</v>
      </c>
      <c r="U68" s="73" t="b">
        <f>AND('Match Sheet'!B100 = "A",'Match Sheet'!C100 = "C BIN ON")</f>
        <v>0</v>
      </c>
      <c r="V68" s="73" t="b">
        <f>AND('Match Sheet'!B100 = "A",'Match Sheet'!C100 = "SUB ON")</f>
        <v>0</v>
      </c>
      <c r="W68" s="73" t="b">
        <f>AND('Match Sheet'!B100 = "A",'Match Sheet'!C100 = "SUB OFF")</f>
        <v>1</v>
      </c>
      <c r="X68" s="73" t="b">
        <f>AND('Match Sheet'!$B100 = "A",'Match Sheet'!$C100 = "RC")</f>
        <v>0</v>
      </c>
      <c r="Y68" s="73" t="b">
        <f>AND('Match Sheet'!$B100 = "A",'Match Sheet'!$C100 = "YC")</f>
        <v>0</v>
      </c>
      <c r="Z68" s="73" t="b">
        <f>AND('Match Sheet'!$B100 = "A",'Match Sheet'!$C100 = "2nd YC")</f>
        <v>0</v>
      </c>
      <c r="AA68" s="73"/>
      <c r="AB68" s="73"/>
      <c r="AC68" s="73"/>
      <c r="AD68" s="73"/>
      <c r="AE68" s="25"/>
      <c r="AF68" s="73" t="b">
        <f>AND('Match Sheet'!B100="B",'Match Sheet'!C100="TRY")</f>
        <v>0</v>
      </c>
      <c r="AG68" s="73" t="b">
        <f>AND('Match Sheet'!B100="B",'Match Sheet'!C100="PEN TRY")</f>
        <v>0</v>
      </c>
      <c r="AH68" s="73" t="b">
        <f>AND('Match Sheet'!B100="B",'Match Sheet'!C100="CON")</f>
        <v>0</v>
      </c>
      <c r="AI68" s="73" t="b">
        <f>AND('Match Sheet'!B100="B",'Match Sheet'!C100="PEN")</f>
        <v>0</v>
      </c>
      <c r="AJ68" s="73" t="b">
        <f>AND('Match Sheet'!B100="B",'Match Sheet'!C100="DG")</f>
        <v>0</v>
      </c>
      <c r="AK68" s="73">
        <f t="shared" si="44"/>
        <v>0</v>
      </c>
      <c r="AL68" s="73">
        <f t="shared" si="45"/>
        <v>0</v>
      </c>
      <c r="AM68" s="73">
        <f t="shared" si="46"/>
        <v>0</v>
      </c>
      <c r="AN68" s="73">
        <f t="shared" si="47"/>
        <v>0</v>
      </c>
      <c r="AO68" s="73">
        <f t="shared" si="48"/>
        <v>0</v>
      </c>
      <c r="AP68" s="73">
        <f t="shared" si="49"/>
        <v>0</v>
      </c>
      <c r="AQ68" s="73">
        <f t="shared" si="51"/>
        <v>65</v>
      </c>
      <c r="AR68" s="73"/>
      <c r="AS68" s="73" t="b">
        <f>AND('Match Sheet'!B100="B",'Match Sheet'!C100="TEMP OFF")</f>
        <v>0</v>
      </c>
      <c r="AT68" s="73" t="b">
        <f>AND('Match Sheet'!B100="B",'Match Sheet'!C100="TEMP ON")</f>
        <v>0</v>
      </c>
      <c r="AU68" s="73" t="b">
        <f>AND('Match Sheet'!B100 = "a",'Match Sheet'!C100 = "br-off")</f>
        <v>0</v>
      </c>
      <c r="AV68" s="73" t="b">
        <f>AND('Match Sheet'!B100 = "a",'Match Sheet'!C100 = "br-on")</f>
        <v>0</v>
      </c>
      <c r="AW68" s="73" t="b">
        <f>AND('Match Sheet'!B100="B",'Match Sheet'!C100="C BIN OFF")</f>
        <v>0</v>
      </c>
      <c r="AX68" s="73" t="b">
        <f>AND('Match Sheet'!B100="b",'Match Sheet'!C100="C BIN ON")</f>
        <v>0</v>
      </c>
      <c r="AY68" s="73" t="b">
        <f>AND('Match Sheet'!B100="B",'Match Sheet'!C100="SUB ON")</f>
        <v>0</v>
      </c>
      <c r="AZ68" s="73" t="b">
        <f>AND('Match Sheet'!B100="B",'Match Sheet'!C100="SUB OFF")</f>
        <v>0</v>
      </c>
      <c r="BA68" s="73" t="b">
        <f>AND('Match Sheet'!$B100="B",'Match Sheet'!$C100="RC")</f>
        <v>0</v>
      </c>
      <c r="BB68" s="73" t="b">
        <f>AND('Match Sheet'!$B100="B",'Match Sheet'!$C100="YC")</f>
        <v>0</v>
      </c>
      <c r="BC68" s="73" t="b">
        <f>AND('Match Sheet'!$B100="B",'Match Sheet'!$C100="2nd YC")</f>
        <v>0</v>
      </c>
    </row>
    <row r="69" spans="2:55" s="24" customFormat="1" x14ac:dyDescent="0.2">
      <c r="B69" s="73" t="b">
        <f>AND('Match Sheet'!B101 = "A",'Match Sheet'!C101 = "TRY")</f>
        <v>0</v>
      </c>
      <c r="C69" s="73" t="b">
        <f>AND('Match Sheet'!B101 = "A",'Match Sheet'!C101 = "PEN TRY")</f>
        <v>0</v>
      </c>
      <c r="D69" s="73" t="b">
        <f>AND('Match Sheet'!B101 = "A",'Match Sheet'!C101 = "CON")</f>
        <v>0</v>
      </c>
      <c r="E69" s="73" t="b">
        <f>AND('Match Sheet'!B101 = "A",'Match Sheet'!C101 = "PEN")</f>
        <v>0</v>
      </c>
      <c r="F69" s="73" t="b">
        <f>AND('Match Sheet'!B101 = "A",'Match Sheet'!C101 = "DG")</f>
        <v>0</v>
      </c>
      <c r="G69" s="73">
        <f t="shared" si="38"/>
        <v>0</v>
      </c>
      <c r="H69" s="73">
        <f t="shared" si="39"/>
        <v>0</v>
      </c>
      <c r="I69" s="73">
        <f t="shared" si="40"/>
        <v>0</v>
      </c>
      <c r="J69" s="73">
        <f t="shared" si="41"/>
        <v>0</v>
      </c>
      <c r="K69" s="73">
        <f t="shared" si="42"/>
        <v>0</v>
      </c>
      <c r="L69" s="73">
        <f t="shared" si="43"/>
        <v>0</v>
      </c>
      <c r="M69" s="73">
        <f t="shared" si="50"/>
        <v>5</v>
      </c>
      <c r="N69" s="73"/>
      <c r="O69" s="73"/>
      <c r="P69" s="73" t="b">
        <f>AND('Match Sheet'!B101 = "A",'Match Sheet'!C101 = "TEMP OFF")</f>
        <v>0</v>
      </c>
      <c r="Q69" s="73" t="b">
        <f>AND('Match Sheet'!B101 = "A",'Match Sheet'!C101 = "TEMP ON")</f>
        <v>0</v>
      </c>
      <c r="R69" s="73" t="b">
        <f>AND('Match Sheet'!B101 = "h",'Match Sheet'!C101 = "br-off")</f>
        <v>0</v>
      </c>
      <c r="S69" s="73" t="b">
        <f>AND('Match Sheet'!B101 = "h",'Match Sheet'!C101 = "br-on")</f>
        <v>0</v>
      </c>
      <c r="T69" s="73" t="b">
        <f>AND('Match Sheet'!B101 = "A",'Match Sheet'!C101 = "C BIN OFF")</f>
        <v>0</v>
      </c>
      <c r="U69" s="73" t="b">
        <f>AND('Match Sheet'!B101 = "A",'Match Sheet'!C101 = "C BIN ON")</f>
        <v>0</v>
      </c>
      <c r="V69" s="73" t="b">
        <f>AND('Match Sheet'!B101 = "A",'Match Sheet'!C101 = "SUB ON")</f>
        <v>1</v>
      </c>
      <c r="W69" s="73" t="b">
        <f>AND('Match Sheet'!B101 = "A",'Match Sheet'!C101 = "SUB OFF")</f>
        <v>0</v>
      </c>
      <c r="X69" s="73" t="b">
        <f>AND('Match Sheet'!$B101 = "A",'Match Sheet'!$C101 = "RC")</f>
        <v>0</v>
      </c>
      <c r="Y69" s="73" t="b">
        <f>AND('Match Sheet'!$B101 = "A",'Match Sheet'!$C101 = "YC")</f>
        <v>0</v>
      </c>
      <c r="Z69" s="73" t="b">
        <f>AND('Match Sheet'!$B101 = "A",'Match Sheet'!$C101 = "2nd YC")</f>
        <v>0</v>
      </c>
      <c r="AA69" s="73"/>
      <c r="AB69" s="73"/>
      <c r="AC69" s="73"/>
      <c r="AD69" s="73"/>
      <c r="AE69" s="25"/>
      <c r="AF69" s="73" t="b">
        <f>AND('Match Sheet'!B101="B",'Match Sheet'!C101="TRY")</f>
        <v>0</v>
      </c>
      <c r="AG69" s="73" t="b">
        <f>AND('Match Sheet'!B101="B",'Match Sheet'!C101="PEN TRY")</f>
        <v>0</v>
      </c>
      <c r="AH69" s="73" t="b">
        <f>AND('Match Sheet'!B101="B",'Match Sheet'!C101="CON")</f>
        <v>0</v>
      </c>
      <c r="AI69" s="73" t="b">
        <f>AND('Match Sheet'!B101="B",'Match Sheet'!C101="PEN")</f>
        <v>0</v>
      </c>
      <c r="AJ69" s="73" t="b">
        <f>AND('Match Sheet'!B101="B",'Match Sheet'!C101="DG")</f>
        <v>0</v>
      </c>
      <c r="AK69" s="73">
        <f t="shared" si="44"/>
        <v>0</v>
      </c>
      <c r="AL69" s="73">
        <f t="shared" si="45"/>
        <v>0</v>
      </c>
      <c r="AM69" s="73">
        <f t="shared" si="46"/>
        <v>0</v>
      </c>
      <c r="AN69" s="73">
        <f t="shared" si="47"/>
        <v>0</v>
      </c>
      <c r="AO69" s="73">
        <f t="shared" si="48"/>
        <v>0</v>
      </c>
      <c r="AP69" s="73">
        <f t="shared" si="49"/>
        <v>0</v>
      </c>
      <c r="AQ69" s="73">
        <f t="shared" si="51"/>
        <v>65</v>
      </c>
      <c r="AR69" s="73"/>
      <c r="AS69" s="73" t="b">
        <f>AND('Match Sheet'!B101="B",'Match Sheet'!C101="TEMP OFF")</f>
        <v>0</v>
      </c>
      <c r="AT69" s="73" t="b">
        <f>AND('Match Sheet'!B101="B",'Match Sheet'!C101="TEMP ON")</f>
        <v>0</v>
      </c>
      <c r="AU69" s="73" t="b">
        <f>AND('Match Sheet'!B101 = "a",'Match Sheet'!C101 = "br-off")</f>
        <v>0</v>
      </c>
      <c r="AV69" s="73" t="b">
        <f>AND('Match Sheet'!B101 = "a",'Match Sheet'!C101 = "br-on")</f>
        <v>0</v>
      </c>
      <c r="AW69" s="73" t="b">
        <f>AND('Match Sheet'!B101="B",'Match Sheet'!C101="C BIN OFF")</f>
        <v>0</v>
      </c>
      <c r="AX69" s="73" t="b">
        <f>AND('Match Sheet'!B101="b",'Match Sheet'!C101="C BIN ON")</f>
        <v>0</v>
      </c>
      <c r="AY69" s="73" t="b">
        <f>AND('Match Sheet'!B101="B",'Match Sheet'!C101="SUB ON")</f>
        <v>0</v>
      </c>
      <c r="AZ69" s="73" t="b">
        <f>AND('Match Sheet'!B101="B",'Match Sheet'!C101="SUB OFF")</f>
        <v>0</v>
      </c>
      <c r="BA69" s="73" t="b">
        <f>AND('Match Sheet'!$B101="B",'Match Sheet'!$C101="RC")</f>
        <v>0</v>
      </c>
      <c r="BB69" s="73" t="b">
        <f>AND('Match Sheet'!$B101="B",'Match Sheet'!$C101="YC")</f>
        <v>0</v>
      </c>
      <c r="BC69" s="73" t="b">
        <f>AND('Match Sheet'!$B101="B",'Match Sheet'!$C101="2nd YC")</f>
        <v>0</v>
      </c>
    </row>
    <row r="70" spans="2:55" s="24" customFormat="1" x14ac:dyDescent="0.2">
      <c r="B70" s="73" t="b">
        <f>AND('Match Sheet'!B102 = "A",'Match Sheet'!C102 = "TRY")</f>
        <v>0</v>
      </c>
      <c r="C70" s="73" t="b">
        <f>AND('Match Sheet'!B102 = "A",'Match Sheet'!C102 = "PEN TRY")</f>
        <v>0</v>
      </c>
      <c r="D70" s="73" t="b">
        <f>AND('Match Sheet'!B102 = "A",'Match Sheet'!C102 = "CON")</f>
        <v>0</v>
      </c>
      <c r="E70" s="73" t="b">
        <f>AND('Match Sheet'!B102 = "A",'Match Sheet'!C102 = "PEN")</f>
        <v>0</v>
      </c>
      <c r="F70" s="73" t="b">
        <f>AND('Match Sheet'!B102 = "A",'Match Sheet'!C102 = "DG")</f>
        <v>0</v>
      </c>
      <c r="G70" s="73">
        <f t="shared" si="38"/>
        <v>0</v>
      </c>
      <c r="H70" s="73">
        <f t="shared" si="39"/>
        <v>0</v>
      </c>
      <c r="I70" s="73">
        <f t="shared" si="40"/>
        <v>0</v>
      </c>
      <c r="J70" s="73">
        <f t="shared" si="41"/>
        <v>0</v>
      </c>
      <c r="K70" s="73">
        <f t="shared" si="42"/>
        <v>0</v>
      </c>
      <c r="L70" s="73">
        <f t="shared" si="43"/>
        <v>0</v>
      </c>
      <c r="M70" s="73">
        <f t="shared" si="50"/>
        <v>5</v>
      </c>
      <c r="N70" s="73"/>
      <c r="O70" s="73"/>
      <c r="P70" s="73" t="b">
        <f>AND('Match Sheet'!B102 = "A",'Match Sheet'!C102 = "TEMP OFF")</f>
        <v>0</v>
      </c>
      <c r="Q70" s="73" t="b">
        <f>AND('Match Sheet'!B102 = "A",'Match Sheet'!C102 = "TEMP ON")</f>
        <v>0</v>
      </c>
      <c r="R70" s="73" t="b">
        <f>AND('Match Sheet'!B102 = "h",'Match Sheet'!C102 = "br-off")</f>
        <v>0</v>
      </c>
      <c r="S70" s="73" t="b">
        <f>AND('Match Sheet'!B102 = "h",'Match Sheet'!C102 = "br-on")</f>
        <v>0</v>
      </c>
      <c r="T70" s="73" t="b">
        <f>AND('Match Sheet'!B102 = "A",'Match Sheet'!C102 = "C BIN OFF")</f>
        <v>0</v>
      </c>
      <c r="U70" s="73" t="b">
        <f>AND('Match Sheet'!B102 = "A",'Match Sheet'!C102 = "C BIN ON")</f>
        <v>0</v>
      </c>
      <c r="V70" s="73" t="b">
        <f>AND('Match Sheet'!B102 = "A",'Match Sheet'!C102 = "SUB ON")</f>
        <v>0</v>
      </c>
      <c r="W70" s="73" t="b">
        <f>AND('Match Sheet'!B102 = "A",'Match Sheet'!C102 = "SUB OFF")</f>
        <v>0</v>
      </c>
      <c r="X70" s="73" t="b">
        <f>AND('Match Sheet'!$B102 = "A",'Match Sheet'!$C102 = "RC")</f>
        <v>0</v>
      </c>
      <c r="Y70" s="73" t="b">
        <f>AND('Match Sheet'!$B102 = "A",'Match Sheet'!$C102 = "YC")</f>
        <v>0</v>
      </c>
      <c r="Z70" s="73" t="b">
        <f>AND('Match Sheet'!$B102 = "A",'Match Sheet'!$C102 = "2nd YC")</f>
        <v>0</v>
      </c>
      <c r="AA70" s="73"/>
      <c r="AB70" s="73"/>
      <c r="AC70" s="73"/>
      <c r="AD70" s="73"/>
      <c r="AE70" s="25"/>
      <c r="AF70" s="73" t="b">
        <f>AND('Match Sheet'!B102="B",'Match Sheet'!C102="TRY")</f>
        <v>1</v>
      </c>
      <c r="AG70" s="73" t="b">
        <f>AND('Match Sheet'!B102="B",'Match Sheet'!C102="PEN TRY")</f>
        <v>0</v>
      </c>
      <c r="AH70" s="73" t="b">
        <f>AND('Match Sheet'!B102="B",'Match Sheet'!C102="CON")</f>
        <v>0</v>
      </c>
      <c r="AI70" s="73" t="b">
        <f>AND('Match Sheet'!B102="B",'Match Sheet'!C102="PEN")</f>
        <v>0</v>
      </c>
      <c r="AJ70" s="73" t="b">
        <f>AND('Match Sheet'!B102="B",'Match Sheet'!C102="DG")</f>
        <v>0</v>
      </c>
      <c r="AK70" s="73">
        <f t="shared" si="44"/>
        <v>5</v>
      </c>
      <c r="AL70" s="73">
        <f t="shared" si="45"/>
        <v>0</v>
      </c>
      <c r="AM70" s="73">
        <f t="shared" si="46"/>
        <v>0</v>
      </c>
      <c r="AN70" s="73">
        <f t="shared" si="47"/>
        <v>0</v>
      </c>
      <c r="AO70" s="73">
        <f t="shared" si="48"/>
        <v>0</v>
      </c>
      <c r="AP70" s="73">
        <f t="shared" si="49"/>
        <v>5</v>
      </c>
      <c r="AQ70" s="73">
        <f t="shared" si="51"/>
        <v>70</v>
      </c>
      <c r="AR70" s="73"/>
      <c r="AS70" s="73" t="b">
        <f>AND('Match Sheet'!B102="B",'Match Sheet'!C102="TEMP OFF")</f>
        <v>0</v>
      </c>
      <c r="AT70" s="73" t="b">
        <f>AND('Match Sheet'!B102="B",'Match Sheet'!C102="TEMP ON")</f>
        <v>0</v>
      </c>
      <c r="AU70" s="73" t="b">
        <f>AND('Match Sheet'!B102 = "a",'Match Sheet'!C102 = "br-off")</f>
        <v>0</v>
      </c>
      <c r="AV70" s="73" t="b">
        <f>AND('Match Sheet'!B102 = "a",'Match Sheet'!C102 = "br-on")</f>
        <v>0</v>
      </c>
      <c r="AW70" s="73" t="b">
        <f>AND('Match Sheet'!B102="B",'Match Sheet'!C102="C BIN OFF")</f>
        <v>0</v>
      </c>
      <c r="AX70" s="73" t="b">
        <f>AND('Match Sheet'!B102="b",'Match Sheet'!C102="C BIN ON")</f>
        <v>0</v>
      </c>
      <c r="AY70" s="73" t="b">
        <f>AND('Match Sheet'!B102="B",'Match Sheet'!C102="SUB ON")</f>
        <v>0</v>
      </c>
      <c r="AZ70" s="73" t="b">
        <f>AND('Match Sheet'!B102="B",'Match Sheet'!C102="SUB OFF")</f>
        <v>0</v>
      </c>
      <c r="BA70" s="73" t="b">
        <f>AND('Match Sheet'!$B102="B",'Match Sheet'!$C102="RC")</f>
        <v>0</v>
      </c>
      <c r="BB70" s="73" t="b">
        <f>AND('Match Sheet'!$B102="B",'Match Sheet'!$C102="YC")</f>
        <v>0</v>
      </c>
      <c r="BC70" s="73" t="b">
        <f>AND('Match Sheet'!$B102="B",'Match Sheet'!$C102="2nd YC")</f>
        <v>0</v>
      </c>
    </row>
    <row r="71" spans="2:55" s="24" customFormat="1" x14ac:dyDescent="0.2">
      <c r="B71" s="73" t="b">
        <f>AND('Match Sheet'!B103 = "A",'Match Sheet'!C103 = "TRY")</f>
        <v>0</v>
      </c>
      <c r="C71" s="73" t="b">
        <f>AND('Match Sheet'!B103 = "A",'Match Sheet'!C103 = "PEN TRY")</f>
        <v>0</v>
      </c>
      <c r="D71" s="73" t="b">
        <f>AND('Match Sheet'!B103 = "A",'Match Sheet'!C103 = "CON")</f>
        <v>0</v>
      </c>
      <c r="E71" s="73" t="b">
        <f>AND('Match Sheet'!B103 = "A",'Match Sheet'!C103 = "PEN")</f>
        <v>0</v>
      </c>
      <c r="F71" s="73" t="b">
        <f>AND('Match Sheet'!B103 = "A",'Match Sheet'!C103 = "DG")</f>
        <v>0</v>
      </c>
      <c r="G71" s="73">
        <f t="shared" si="38"/>
        <v>0</v>
      </c>
      <c r="H71" s="73">
        <f t="shared" si="39"/>
        <v>0</v>
      </c>
      <c r="I71" s="73">
        <f t="shared" si="40"/>
        <v>0</v>
      </c>
      <c r="J71" s="73">
        <f t="shared" si="41"/>
        <v>0</v>
      </c>
      <c r="K71" s="73">
        <f t="shared" si="42"/>
        <v>0</v>
      </c>
      <c r="L71" s="73">
        <f t="shared" si="43"/>
        <v>0</v>
      </c>
      <c r="M71" s="73">
        <f t="shared" si="50"/>
        <v>5</v>
      </c>
      <c r="N71" s="73"/>
      <c r="O71" s="73"/>
      <c r="P71" s="73" t="b">
        <f>AND('Match Sheet'!B103 = "A",'Match Sheet'!C103 = "TEMP OFF")</f>
        <v>0</v>
      </c>
      <c r="Q71" s="73" t="b">
        <f>AND('Match Sheet'!B103 = "A",'Match Sheet'!C103 = "TEMP ON")</f>
        <v>0</v>
      </c>
      <c r="R71" s="73" t="b">
        <f>AND('Match Sheet'!B103 = "h",'Match Sheet'!C103 = "br-off")</f>
        <v>0</v>
      </c>
      <c r="S71" s="73" t="b">
        <f>AND('Match Sheet'!B103 = "h",'Match Sheet'!C103 = "br-on")</f>
        <v>0</v>
      </c>
      <c r="T71" s="73" t="b">
        <f>AND('Match Sheet'!B103 = "A",'Match Sheet'!C103 = "C BIN OFF")</f>
        <v>0</v>
      </c>
      <c r="U71" s="73" t="b">
        <f>AND('Match Sheet'!B103 = "A",'Match Sheet'!C103 = "C BIN ON")</f>
        <v>0</v>
      </c>
      <c r="V71" s="73" t="b">
        <f>AND('Match Sheet'!B103 = "A",'Match Sheet'!C103 = "SUB ON")</f>
        <v>0</v>
      </c>
      <c r="W71" s="73" t="b">
        <f>AND('Match Sheet'!B103 = "A",'Match Sheet'!C103 = "SUB OFF")</f>
        <v>0</v>
      </c>
      <c r="X71" s="73" t="b">
        <f>AND('Match Sheet'!$B103 = "A",'Match Sheet'!$C103 = "RC")</f>
        <v>0</v>
      </c>
      <c r="Y71" s="73" t="b">
        <f>AND('Match Sheet'!$B103 = "A",'Match Sheet'!$C103 = "YC")</f>
        <v>0</v>
      </c>
      <c r="Z71" s="73" t="b">
        <f>AND('Match Sheet'!$B103 = "A",'Match Sheet'!$C103 = "2nd YC")</f>
        <v>0</v>
      </c>
      <c r="AA71" s="73"/>
      <c r="AB71" s="73"/>
      <c r="AC71" s="73"/>
      <c r="AD71" s="73"/>
      <c r="AE71" s="25"/>
      <c r="AF71" s="73" t="b">
        <f>AND('Match Sheet'!B103="B",'Match Sheet'!C103="TRY")</f>
        <v>0</v>
      </c>
      <c r="AG71" s="73" t="b">
        <f>AND('Match Sheet'!B103="B",'Match Sheet'!C103="PEN TRY")</f>
        <v>0</v>
      </c>
      <c r="AH71" s="73" t="b">
        <f>AND('Match Sheet'!B103="B",'Match Sheet'!C103="CON")</f>
        <v>0</v>
      </c>
      <c r="AI71" s="73" t="b">
        <f>AND('Match Sheet'!B103="B",'Match Sheet'!C103="PEN")</f>
        <v>0</v>
      </c>
      <c r="AJ71" s="73" t="b">
        <f>AND('Match Sheet'!B103="B",'Match Sheet'!C103="DG")</f>
        <v>0</v>
      </c>
      <c r="AK71" s="73">
        <f t="shared" si="44"/>
        <v>0</v>
      </c>
      <c r="AL71" s="73">
        <f t="shared" si="45"/>
        <v>0</v>
      </c>
      <c r="AM71" s="73">
        <f t="shared" si="46"/>
        <v>0</v>
      </c>
      <c r="AN71" s="73">
        <f t="shared" si="47"/>
        <v>0</v>
      </c>
      <c r="AO71" s="73">
        <f t="shared" si="48"/>
        <v>0</v>
      </c>
      <c r="AP71" s="73">
        <f t="shared" si="49"/>
        <v>0</v>
      </c>
      <c r="AQ71" s="73">
        <f t="shared" si="51"/>
        <v>70</v>
      </c>
      <c r="AR71" s="73"/>
      <c r="AS71" s="73" t="b">
        <f>AND('Match Sheet'!B103="B",'Match Sheet'!C103="TEMP OFF")</f>
        <v>0</v>
      </c>
      <c r="AT71" s="73" t="b">
        <f>AND('Match Sheet'!B103="B",'Match Sheet'!C103="TEMP ON")</f>
        <v>0</v>
      </c>
      <c r="AU71" s="73" t="b">
        <f>AND('Match Sheet'!B103 = "a",'Match Sheet'!C103 = "br-off")</f>
        <v>0</v>
      </c>
      <c r="AV71" s="73" t="b">
        <f>AND('Match Sheet'!B103 = "a",'Match Sheet'!C103 = "br-on")</f>
        <v>0</v>
      </c>
      <c r="AW71" s="73" t="b">
        <f>AND('Match Sheet'!B103="B",'Match Sheet'!C103="C BIN OFF")</f>
        <v>0</v>
      </c>
      <c r="AX71" s="73" t="b">
        <f>AND('Match Sheet'!B103="b",'Match Sheet'!C103="C BIN ON")</f>
        <v>0</v>
      </c>
      <c r="AY71" s="73" t="b">
        <f>AND('Match Sheet'!B103="B",'Match Sheet'!C103="SUB ON")</f>
        <v>0</v>
      </c>
      <c r="AZ71" s="73" t="b">
        <f>AND('Match Sheet'!B103="B",'Match Sheet'!C103="SUB OFF")</f>
        <v>0</v>
      </c>
      <c r="BA71" s="73" t="b">
        <f>AND('Match Sheet'!$B103="B",'Match Sheet'!$C103="RC")</f>
        <v>0</v>
      </c>
      <c r="BB71" s="73" t="b">
        <f>AND('Match Sheet'!$B103="B",'Match Sheet'!$C103="YC")</f>
        <v>0</v>
      </c>
      <c r="BC71" s="73" t="b">
        <f>AND('Match Sheet'!$B103="B",'Match Sheet'!$C103="2nd YC")</f>
        <v>0</v>
      </c>
    </row>
    <row r="72" spans="2:55" s="24" customFormat="1" x14ac:dyDescent="0.2">
      <c r="B72" s="73" t="b">
        <f>AND('Match Sheet'!B104 = "A",'Match Sheet'!C104 = "TRY")</f>
        <v>0</v>
      </c>
      <c r="C72" s="73" t="b">
        <f>AND('Match Sheet'!B104 = "A",'Match Sheet'!C104 = "PEN TRY")</f>
        <v>0</v>
      </c>
      <c r="D72" s="73" t="b">
        <f>AND('Match Sheet'!B104 = "A",'Match Sheet'!C104 = "CON")</f>
        <v>0</v>
      </c>
      <c r="E72" s="73" t="b">
        <f>AND('Match Sheet'!B104 = "A",'Match Sheet'!C104 = "PEN")</f>
        <v>0</v>
      </c>
      <c r="F72" s="73" t="b">
        <f>AND('Match Sheet'!B104 = "A",'Match Sheet'!C104 = "DG")</f>
        <v>0</v>
      </c>
      <c r="G72" s="73">
        <f t="shared" si="38"/>
        <v>0</v>
      </c>
      <c r="H72" s="73">
        <f t="shared" si="39"/>
        <v>0</v>
      </c>
      <c r="I72" s="73">
        <f t="shared" si="40"/>
        <v>0</v>
      </c>
      <c r="J72" s="73">
        <f t="shared" si="41"/>
        <v>0</v>
      </c>
      <c r="K72" s="73">
        <f t="shared" si="42"/>
        <v>0</v>
      </c>
      <c r="L72" s="73">
        <f t="shared" si="43"/>
        <v>0</v>
      </c>
      <c r="M72" s="73">
        <f t="shared" si="50"/>
        <v>5</v>
      </c>
      <c r="N72" s="73"/>
      <c r="O72" s="73"/>
      <c r="P72" s="73" t="b">
        <f>AND('Match Sheet'!B104 = "A",'Match Sheet'!C104 = "TEMP OFF")</f>
        <v>0</v>
      </c>
      <c r="Q72" s="73" t="b">
        <f>AND('Match Sheet'!B104 = "A",'Match Sheet'!C104 = "TEMP ON")</f>
        <v>0</v>
      </c>
      <c r="R72" s="73" t="b">
        <f>AND('Match Sheet'!B104 = "h",'Match Sheet'!C104 = "br-off")</f>
        <v>0</v>
      </c>
      <c r="S72" s="73" t="b">
        <f>AND('Match Sheet'!B104 = "h",'Match Sheet'!C104 = "br-on")</f>
        <v>0</v>
      </c>
      <c r="T72" s="73" t="b">
        <f>AND('Match Sheet'!B104 = "A",'Match Sheet'!C104 = "C BIN OFF")</f>
        <v>0</v>
      </c>
      <c r="U72" s="73" t="b">
        <f>AND('Match Sheet'!B104 = "A",'Match Sheet'!C104 = "C BIN ON")</f>
        <v>0</v>
      </c>
      <c r="V72" s="73" t="b">
        <f>AND('Match Sheet'!B104 = "A",'Match Sheet'!C104 = "SUB ON")</f>
        <v>0</v>
      </c>
      <c r="W72" s="73" t="b">
        <f>AND('Match Sheet'!B104 = "A",'Match Sheet'!C104 = "SUB OFF")</f>
        <v>1</v>
      </c>
      <c r="X72" s="73" t="b">
        <f>AND('Match Sheet'!$B104 = "A",'Match Sheet'!$C104 = "RC")</f>
        <v>0</v>
      </c>
      <c r="Y72" s="73" t="b">
        <f>AND('Match Sheet'!$B104 = "A",'Match Sheet'!$C104 = "YC")</f>
        <v>0</v>
      </c>
      <c r="Z72" s="73" t="b">
        <f>AND('Match Sheet'!$B104 = "A",'Match Sheet'!$C104 = "2nd YC")</f>
        <v>0</v>
      </c>
      <c r="AA72" s="73"/>
      <c r="AB72" s="73"/>
      <c r="AC72" s="73"/>
      <c r="AD72" s="73"/>
      <c r="AE72" s="25"/>
      <c r="AF72" s="73" t="b">
        <f>AND('Match Sheet'!B104="B",'Match Sheet'!C104="TRY")</f>
        <v>0</v>
      </c>
      <c r="AG72" s="73" t="b">
        <f>AND('Match Sheet'!B104="B",'Match Sheet'!C104="PEN TRY")</f>
        <v>0</v>
      </c>
      <c r="AH72" s="73" t="b">
        <f>AND('Match Sheet'!B104="B",'Match Sheet'!C104="CON")</f>
        <v>0</v>
      </c>
      <c r="AI72" s="73" t="b">
        <f>AND('Match Sheet'!B104="B",'Match Sheet'!C104="PEN")</f>
        <v>0</v>
      </c>
      <c r="AJ72" s="73" t="b">
        <f>AND('Match Sheet'!B104="B",'Match Sheet'!C104="DG")</f>
        <v>0</v>
      </c>
      <c r="AK72" s="73">
        <f t="shared" si="44"/>
        <v>0</v>
      </c>
      <c r="AL72" s="73">
        <f t="shared" si="45"/>
        <v>0</v>
      </c>
      <c r="AM72" s="73">
        <f t="shared" si="46"/>
        <v>0</v>
      </c>
      <c r="AN72" s="73">
        <f t="shared" si="47"/>
        <v>0</v>
      </c>
      <c r="AO72" s="73">
        <f t="shared" si="48"/>
        <v>0</v>
      </c>
      <c r="AP72" s="73">
        <f t="shared" si="49"/>
        <v>0</v>
      </c>
      <c r="AQ72" s="73">
        <f t="shared" si="51"/>
        <v>70</v>
      </c>
      <c r="AR72" s="73"/>
      <c r="AS72" s="73" t="b">
        <f>AND('Match Sheet'!B104="B",'Match Sheet'!C104="TEMP OFF")</f>
        <v>0</v>
      </c>
      <c r="AT72" s="73" t="b">
        <f>AND('Match Sheet'!B104="B",'Match Sheet'!C104="TEMP ON")</f>
        <v>0</v>
      </c>
      <c r="AU72" s="73" t="b">
        <f>AND('Match Sheet'!B104 = "a",'Match Sheet'!C104 = "br-off")</f>
        <v>0</v>
      </c>
      <c r="AV72" s="73" t="b">
        <f>AND('Match Sheet'!B104 = "a",'Match Sheet'!C104 = "br-on")</f>
        <v>0</v>
      </c>
      <c r="AW72" s="73" t="b">
        <f>AND('Match Sheet'!B104="B",'Match Sheet'!C104="C BIN OFF")</f>
        <v>0</v>
      </c>
      <c r="AX72" s="73" t="b">
        <f>AND('Match Sheet'!B104="b",'Match Sheet'!C104="C BIN ON")</f>
        <v>0</v>
      </c>
      <c r="AY72" s="73" t="b">
        <f>AND('Match Sheet'!B104="B",'Match Sheet'!C104="SUB ON")</f>
        <v>0</v>
      </c>
      <c r="AZ72" s="73" t="b">
        <f>AND('Match Sheet'!B104="B",'Match Sheet'!C104="SUB OFF")</f>
        <v>0</v>
      </c>
      <c r="BA72" s="73" t="b">
        <f>AND('Match Sheet'!$B104="B",'Match Sheet'!$C104="RC")</f>
        <v>0</v>
      </c>
      <c r="BB72" s="73" t="b">
        <f>AND('Match Sheet'!$B104="B",'Match Sheet'!$C104="YC")</f>
        <v>0</v>
      </c>
      <c r="BC72" s="73" t="b">
        <f>AND('Match Sheet'!$B104="B",'Match Sheet'!$C104="2nd YC")</f>
        <v>0</v>
      </c>
    </row>
    <row r="73" spans="2:55" s="24" customFormat="1" x14ac:dyDescent="0.2">
      <c r="B73" s="73" t="b">
        <f>AND('Match Sheet'!B105 = "A",'Match Sheet'!C105 = "TRY")</f>
        <v>0</v>
      </c>
      <c r="C73" s="73" t="b">
        <f>AND('Match Sheet'!B105 = "A",'Match Sheet'!C105 = "PEN TRY")</f>
        <v>0</v>
      </c>
      <c r="D73" s="73" t="b">
        <f>AND('Match Sheet'!B105 = "A",'Match Sheet'!C105 = "CON")</f>
        <v>0</v>
      </c>
      <c r="E73" s="73" t="b">
        <f>AND('Match Sheet'!B105 = "A",'Match Sheet'!C105 = "PEN")</f>
        <v>0</v>
      </c>
      <c r="F73" s="73" t="b">
        <f>AND('Match Sheet'!B105 = "A",'Match Sheet'!C105 = "DG")</f>
        <v>0</v>
      </c>
      <c r="G73" s="73">
        <f t="shared" si="38"/>
        <v>0</v>
      </c>
      <c r="H73" s="73">
        <f t="shared" si="39"/>
        <v>0</v>
      </c>
      <c r="I73" s="73">
        <f t="shared" si="40"/>
        <v>0</v>
      </c>
      <c r="J73" s="73">
        <f t="shared" si="41"/>
        <v>0</v>
      </c>
      <c r="K73" s="73">
        <f t="shared" si="42"/>
        <v>0</v>
      </c>
      <c r="L73" s="73">
        <f t="shared" si="43"/>
        <v>0</v>
      </c>
      <c r="M73" s="73">
        <f t="shared" si="50"/>
        <v>5</v>
      </c>
      <c r="N73" s="73"/>
      <c r="O73" s="73"/>
      <c r="P73" s="73" t="b">
        <f>AND('Match Sheet'!B105 = "A",'Match Sheet'!C105 = "TEMP OFF")</f>
        <v>0</v>
      </c>
      <c r="Q73" s="73" t="b">
        <f>AND('Match Sheet'!B105 = "A",'Match Sheet'!C105 = "TEMP ON")</f>
        <v>0</v>
      </c>
      <c r="R73" s="73" t="b">
        <f>AND('Match Sheet'!B105 = "h",'Match Sheet'!C105 = "br-off")</f>
        <v>0</v>
      </c>
      <c r="S73" s="73" t="b">
        <f>AND('Match Sheet'!B105 = "h",'Match Sheet'!C105 = "br-on")</f>
        <v>0</v>
      </c>
      <c r="T73" s="73" t="b">
        <f>AND('Match Sheet'!B105 = "A",'Match Sheet'!C105 = "C BIN OFF")</f>
        <v>0</v>
      </c>
      <c r="U73" s="73" t="b">
        <f>AND('Match Sheet'!B105 = "A",'Match Sheet'!C105 = "C BIN ON")</f>
        <v>0</v>
      </c>
      <c r="V73" s="73" t="b">
        <f>AND('Match Sheet'!B105 = "A",'Match Sheet'!C105 = "SUB ON")</f>
        <v>1</v>
      </c>
      <c r="W73" s="73" t="b">
        <f>AND('Match Sheet'!B105 = "A",'Match Sheet'!C105 = "SUB OFF")</f>
        <v>0</v>
      </c>
      <c r="X73" s="73" t="b">
        <f>AND('Match Sheet'!$B105 = "A",'Match Sheet'!$C105 = "RC")</f>
        <v>0</v>
      </c>
      <c r="Y73" s="73" t="b">
        <f>AND('Match Sheet'!$B105 = "A",'Match Sheet'!$C105 = "YC")</f>
        <v>0</v>
      </c>
      <c r="Z73" s="73" t="b">
        <f>AND('Match Sheet'!$B105 = "A",'Match Sheet'!$C105 = "2nd YC")</f>
        <v>0</v>
      </c>
      <c r="AA73" s="73"/>
      <c r="AB73" s="73"/>
      <c r="AC73" s="73"/>
      <c r="AD73" s="73"/>
      <c r="AE73" s="25"/>
      <c r="AF73" s="73" t="b">
        <f>AND('Match Sheet'!B105="B",'Match Sheet'!C105="TRY")</f>
        <v>0</v>
      </c>
      <c r="AG73" s="73" t="b">
        <f>AND('Match Sheet'!B105="B",'Match Sheet'!C105="PEN TRY")</f>
        <v>0</v>
      </c>
      <c r="AH73" s="73" t="b">
        <f>AND('Match Sheet'!B105="B",'Match Sheet'!C105="CON")</f>
        <v>0</v>
      </c>
      <c r="AI73" s="73" t="b">
        <f>AND('Match Sheet'!B105="B",'Match Sheet'!C105="PEN")</f>
        <v>0</v>
      </c>
      <c r="AJ73" s="73" t="b">
        <f>AND('Match Sheet'!B105="B",'Match Sheet'!C105="DG")</f>
        <v>0</v>
      </c>
      <c r="AK73" s="73">
        <f t="shared" si="44"/>
        <v>0</v>
      </c>
      <c r="AL73" s="73">
        <f t="shared" si="45"/>
        <v>0</v>
      </c>
      <c r="AM73" s="73">
        <f t="shared" si="46"/>
        <v>0</v>
      </c>
      <c r="AN73" s="73">
        <f t="shared" si="47"/>
        <v>0</v>
      </c>
      <c r="AO73" s="73">
        <f t="shared" si="48"/>
        <v>0</v>
      </c>
      <c r="AP73" s="73">
        <f t="shared" si="49"/>
        <v>0</v>
      </c>
      <c r="AQ73" s="73">
        <f t="shared" si="51"/>
        <v>70</v>
      </c>
      <c r="AR73" s="73"/>
      <c r="AS73" s="73" t="b">
        <f>AND('Match Sheet'!B105="B",'Match Sheet'!C105="TEMP OFF")</f>
        <v>0</v>
      </c>
      <c r="AT73" s="73" t="b">
        <f>AND('Match Sheet'!B105="B",'Match Sheet'!C105="TEMP ON")</f>
        <v>0</v>
      </c>
      <c r="AU73" s="73" t="b">
        <f>AND('Match Sheet'!B105 = "a",'Match Sheet'!C105 = "br-off")</f>
        <v>0</v>
      </c>
      <c r="AV73" s="73" t="b">
        <f>AND('Match Sheet'!B105 = "a",'Match Sheet'!C105 = "br-on")</f>
        <v>0</v>
      </c>
      <c r="AW73" s="73" t="b">
        <f>AND('Match Sheet'!B105="B",'Match Sheet'!C105="C BIN OFF")</f>
        <v>0</v>
      </c>
      <c r="AX73" s="73" t="b">
        <f>AND('Match Sheet'!B105="b",'Match Sheet'!C105="C BIN ON")</f>
        <v>0</v>
      </c>
      <c r="AY73" s="73" t="b">
        <f>AND('Match Sheet'!B105="B",'Match Sheet'!C105="SUB ON")</f>
        <v>0</v>
      </c>
      <c r="AZ73" s="73" t="b">
        <f>AND('Match Sheet'!B105="B",'Match Sheet'!C105="SUB OFF")</f>
        <v>0</v>
      </c>
      <c r="BA73" s="73" t="b">
        <f>AND('Match Sheet'!$B105="B",'Match Sheet'!$C105="RC")</f>
        <v>0</v>
      </c>
      <c r="BB73" s="73" t="b">
        <f>AND('Match Sheet'!$B105="B",'Match Sheet'!$C105="YC")</f>
        <v>0</v>
      </c>
      <c r="BC73" s="73" t="b">
        <f>AND('Match Sheet'!$B105="B",'Match Sheet'!$C105="2nd YC")</f>
        <v>0</v>
      </c>
    </row>
    <row r="74" spans="2:55" s="24" customFormat="1" x14ac:dyDescent="0.2">
      <c r="B74" s="73" t="b">
        <f>AND('Match Sheet'!B106 = "A",'Match Sheet'!C106 = "TRY")</f>
        <v>0</v>
      </c>
      <c r="C74" s="73" t="b">
        <f>AND('Match Sheet'!B106 = "A",'Match Sheet'!C106 = "PEN TRY")</f>
        <v>0</v>
      </c>
      <c r="D74" s="73" t="b">
        <f>AND('Match Sheet'!B106 = "A",'Match Sheet'!C106 = "CON")</f>
        <v>0</v>
      </c>
      <c r="E74" s="73" t="b">
        <f>AND('Match Sheet'!B106 = "A",'Match Sheet'!C106 = "PEN")</f>
        <v>0</v>
      </c>
      <c r="F74" s="73" t="b">
        <f>AND('Match Sheet'!B106 = "A",'Match Sheet'!C106 = "DG")</f>
        <v>0</v>
      </c>
      <c r="G74" s="73">
        <f t="shared" si="38"/>
        <v>0</v>
      </c>
      <c r="H74" s="73">
        <f t="shared" si="39"/>
        <v>0</v>
      </c>
      <c r="I74" s="73">
        <f t="shared" si="40"/>
        <v>0</v>
      </c>
      <c r="J74" s="73">
        <f t="shared" si="41"/>
        <v>0</v>
      </c>
      <c r="K74" s="73">
        <f t="shared" si="42"/>
        <v>0</v>
      </c>
      <c r="L74" s="73">
        <f t="shared" si="43"/>
        <v>0</v>
      </c>
      <c r="M74" s="73">
        <f t="shared" si="50"/>
        <v>5</v>
      </c>
      <c r="N74" s="73"/>
      <c r="O74" s="73"/>
      <c r="P74" s="73" t="b">
        <f>AND('Match Sheet'!B106 = "A",'Match Sheet'!C106 = "TEMP OFF")</f>
        <v>0</v>
      </c>
      <c r="Q74" s="73" t="b">
        <f>AND('Match Sheet'!B106 = "A",'Match Sheet'!C106 = "TEMP ON")</f>
        <v>0</v>
      </c>
      <c r="R74" s="73" t="b">
        <f>AND('Match Sheet'!B106 = "h",'Match Sheet'!C106 = "br-off")</f>
        <v>0</v>
      </c>
      <c r="S74" s="73" t="b">
        <f>AND('Match Sheet'!B106 = "h",'Match Sheet'!C106 = "br-on")</f>
        <v>0</v>
      </c>
      <c r="T74" s="73" t="b">
        <f>AND('Match Sheet'!B106 = "A",'Match Sheet'!C106 = "C BIN OFF")</f>
        <v>0</v>
      </c>
      <c r="U74" s="73" t="b">
        <f>AND('Match Sheet'!B106 = "A",'Match Sheet'!C106 = "C BIN ON")</f>
        <v>0</v>
      </c>
      <c r="V74" s="73" t="b">
        <f>AND('Match Sheet'!B106 = "A",'Match Sheet'!C106 = "SUB ON")</f>
        <v>0</v>
      </c>
      <c r="W74" s="73" t="b">
        <f>AND('Match Sheet'!B106 = "A",'Match Sheet'!C106 = "SUB OFF")</f>
        <v>0</v>
      </c>
      <c r="X74" s="73" t="b">
        <f>AND('Match Sheet'!$B106 = "A",'Match Sheet'!$C106 = "RC")</f>
        <v>0</v>
      </c>
      <c r="Y74" s="73" t="b">
        <f>AND('Match Sheet'!$B106 = "A",'Match Sheet'!$C106 = "YC")</f>
        <v>0</v>
      </c>
      <c r="Z74" s="73" t="b">
        <f>AND('Match Sheet'!$B106 = "A",'Match Sheet'!$C106 = "2nd YC")</f>
        <v>0</v>
      </c>
      <c r="AA74" s="73"/>
      <c r="AB74" s="73"/>
      <c r="AC74" s="73"/>
      <c r="AD74" s="73"/>
      <c r="AE74" s="25"/>
      <c r="AF74" s="73" t="b">
        <f>AND('Match Sheet'!B106="B",'Match Sheet'!C106="TRY")</f>
        <v>0</v>
      </c>
      <c r="AG74" s="73" t="b">
        <f>AND('Match Sheet'!B106="B",'Match Sheet'!C106="PEN TRY")</f>
        <v>0</v>
      </c>
      <c r="AH74" s="73" t="b">
        <f>AND('Match Sheet'!B106="B",'Match Sheet'!C106="CON")</f>
        <v>0</v>
      </c>
      <c r="AI74" s="73" t="b">
        <f>AND('Match Sheet'!B106="B",'Match Sheet'!C106="PEN")</f>
        <v>0</v>
      </c>
      <c r="AJ74" s="73" t="b">
        <f>AND('Match Sheet'!B106="B",'Match Sheet'!C106="DG")</f>
        <v>0</v>
      </c>
      <c r="AK74" s="73">
        <f t="shared" si="44"/>
        <v>0</v>
      </c>
      <c r="AL74" s="73">
        <f t="shared" si="45"/>
        <v>0</v>
      </c>
      <c r="AM74" s="73">
        <f t="shared" si="46"/>
        <v>0</v>
      </c>
      <c r="AN74" s="73">
        <f t="shared" si="47"/>
        <v>0</v>
      </c>
      <c r="AO74" s="73">
        <f t="shared" si="48"/>
        <v>0</v>
      </c>
      <c r="AP74" s="73">
        <f t="shared" si="49"/>
        <v>0</v>
      </c>
      <c r="AQ74" s="73">
        <f t="shared" si="51"/>
        <v>70</v>
      </c>
      <c r="AR74" s="73"/>
      <c r="AS74" s="73" t="b">
        <f>AND('Match Sheet'!B106="B",'Match Sheet'!C106="TEMP OFF")</f>
        <v>0</v>
      </c>
      <c r="AT74" s="73" t="b">
        <f>AND('Match Sheet'!B106="B",'Match Sheet'!C106="TEMP ON")</f>
        <v>0</v>
      </c>
      <c r="AU74" s="73" t="b">
        <f>AND('Match Sheet'!B106 = "a",'Match Sheet'!C106 = "br-off")</f>
        <v>0</v>
      </c>
      <c r="AV74" s="73" t="b">
        <f>AND('Match Sheet'!B106 = "a",'Match Sheet'!C106 = "br-on")</f>
        <v>0</v>
      </c>
      <c r="AW74" s="73" t="b">
        <f>AND('Match Sheet'!B106="B",'Match Sheet'!C106="C BIN OFF")</f>
        <v>0</v>
      </c>
      <c r="AX74" s="73" t="b">
        <f>AND('Match Sheet'!B106="b",'Match Sheet'!C106="C BIN ON")</f>
        <v>0</v>
      </c>
      <c r="AY74" s="73" t="b">
        <f>AND('Match Sheet'!B106="B",'Match Sheet'!C106="SUB ON")</f>
        <v>0</v>
      </c>
      <c r="AZ74" s="73" t="b">
        <f>AND('Match Sheet'!B106="B",'Match Sheet'!C106="SUB OFF")</f>
        <v>1</v>
      </c>
      <c r="BA74" s="73" t="b">
        <f>AND('Match Sheet'!$B106="B",'Match Sheet'!$C106="RC")</f>
        <v>0</v>
      </c>
      <c r="BB74" s="73" t="b">
        <f>AND('Match Sheet'!$B106="B",'Match Sheet'!$C106="YC")</f>
        <v>0</v>
      </c>
      <c r="BC74" s="73" t="b">
        <f>AND('Match Sheet'!$B106="B",'Match Sheet'!$C106="2nd YC")</f>
        <v>0</v>
      </c>
    </row>
    <row r="75" spans="2:55" s="24" customFormat="1" x14ac:dyDescent="0.2">
      <c r="B75" s="73" t="b">
        <f>AND('Match Sheet'!B107 = "A",'Match Sheet'!C107 = "TRY")</f>
        <v>0</v>
      </c>
      <c r="C75" s="73" t="b">
        <f>AND('Match Sheet'!B107 = "A",'Match Sheet'!C107 = "PEN TRY")</f>
        <v>0</v>
      </c>
      <c r="D75" s="73" t="b">
        <f>AND('Match Sheet'!B107 = "A",'Match Sheet'!C107 = "CON")</f>
        <v>0</v>
      </c>
      <c r="E75" s="73" t="b">
        <f>AND('Match Sheet'!B107 = "A",'Match Sheet'!C107 = "PEN")</f>
        <v>0</v>
      </c>
      <c r="F75" s="73" t="b">
        <f>AND('Match Sheet'!B107 = "A",'Match Sheet'!C107 = "DG")</f>
        <v>0</v>
      </c>
      <c r="G75" s="73">
        <f t="shared" si="38"/>
        <v>0</v>
      </c>
      <c r="H75" s="73">
        <f t="shared" si="39"/>
        <v>0</v>
      </c>
      <c r="I75" s="73">
        <f t="shared" si="40"/>
        <v>0</v>
      </c>
      <c r="J75" s="73">
        <f t="shared" si="41"/>
        <v>0</v>
      </c>
      <c r="K75" s="73">
        <f t="shared" si="42"/>
        <v>0</v>
      </c>
      <c r="L75" s="73">
        <f t="shared" si="43"/>
        <v>0</v>
      </c>
      <c r="M75" s="73">
        <f t="shared" si="50"/>
        <v>5</v>
      </c>
      <c r="N75" s="73"/>
      <c r="O75" s="73"/>
      <c r="P75" s="73" t="b">
        <f>AND('Match Sheet'!B107 = "A",'Match Sheet'!C107 = "TEMP OFF")</f>
        <v>0</v>
      </c>
      <c r="Q75" s="73" t="b">
        <f>AND('Match Sheet'!B107 = "A",'Match Sheet'!C107 = "TEMP ON")</f>
        <v>0</v>
      </c>
      <c r="R75" s="73" t="b">
        <f>AND('Match Sheet'!B107 = "h",'Match Sheet'!C107 = "br-off")</f>
        <v>0</v>
      </c>
      <c r="S75" s="73" t="b">
        <f>AND('Match Sheet'!B107 = "h",'Match Sheet'!C107 = "br-on")</f>
        <v>0</v>
      </c>
      <c r="T75" s="73" t="b">
        <f>AND('Match Sheet'!B107 = "A",'Match Sheet'!C107 = "C BIN OFF")</f>
        <v>0</v>
      </c>
      <c r="U75" s="73" t="b">
        <f>AND('Match Sheet'!B107 = "A",'Match Sheet'!C107 = "C BIN ON")</f>
        <v>0</v>
      </c>
      <c r="V75" s="73" t="b">
        <f>AND('Match Sheet'!B107 = "A",'Match Sheet'!C107 = "SUB ON")</f>
        <v>0</v>
      </c>
      <c r="W75" s="73" t="b">
        <f>AND('Match Sheet'!B107 = "A",'Match Sheet'!C107 = "SUB OFF")</f>
        <v>0</v>
      </c>
      <c r="X75" s="73" t="b">
        <f>AND('Match Sheet'!$B107 = "A",'Match Sheet'!$C107 = "RC")</f>
        <v>0</v>
      </c>
      <c r="Y75" s="73" t="b">
        <f>AND('Match Sheet'!$B107 = "A",'Match Sheet'!$C107 = "YC")</f>
        <v>0</v>
      </c>
      <c r="Z75" s="73" t="b">
        <f>AND('Match Sheet'!$B107 = "A",'Match Sheet'!$C107 = "2nd YC")</f>
        <v>0</v>
      </c>
      <c r="AA75" s="73"/>
      <c r="AB75" s="73"/>
      <c r="AC75" s="73"/>
      <c r="AD75" s="73"/>
      <c r="AE75" s="25"/>
      <c r="AF75" s="73" t="b">
        <f>AND('Match Sheet'!B107="B",'Match Sheet'!C107="TRY")</f>
        <v>0</v>
      </c>
      <c r="AG75" s="73" t="b">
        <f>AND('Match Sheet'!B107="B",'Match Sheet'!C107="PEN TRY")</f>
        <v>0</v>
      </c>
      <c r="AH75" s="73" t="b">
        <f>AND('Match Sheet'!B107="B",'Match Sheet'!C107="CON")</f>
        <v>0</v>
      </c>
      <c r="AI75" s="73" t="b">
        <f>AND('Match Sheet'!B107="B",'Match Sheet'!C107="PEN")</f>
        <v>0</v>
      </c>
      <c r="AJ75" s="73" t="b">
        <f>AND('Match Sheet'!B107="B",'Match Sheet'!C107="DG")</f>
        <v>0</v>
      </c>
      <c r="AK75" s="73">
        <f t="shared" si="44"/>
        <v>0</v>
      </c>
      <c r="AL75" s="73">
        <f t="shared" si="45"/>
        <v>0</v>
      </c>
      <c r="AM75" s="73">
        <f t="shared" si="46"/>
        <v>0</v>
      </c>
      <c r="AN75" s="73">
        <f t="shared" si="47"/>
        <v>0</v>
      </c>
      <c r="AO75" s="73">
        <f t="shared" si="48"/>
        <v>0</v>
      </c>
      <c r="AP75" s="73">
        <f t="shared" si="49"/>
        <v>0</v>
      </c>
      <c r="AQ75" s="73">
        <f t="shared" si="51"/>
        <v>70</v>
      </c>
      <c r="AR75" s="73"/>
      <c r="AS75" s="73" t="b">
        <f>AND('Match Sheet'!B107="B",'Match Sheet'!C107="TEMP OFF")</f>
        <v>0</v>
      </c>
      <c r="AT75" s="73" t="b">
        <f>AND('Match Sheet'!B107="B",'Match Sheet'!C107="TEMP ON")</f>
        <v>0</v>
      </c>
      <c r="AU75" s="73" t="b">
        <f>AND('Match Sheet'!B107 = "a",'Match Sheet'!C107 = "br-off")</f>
        <v>0</v>
      </c>
      <c r="AV75" s="73" t="b">
        <f>AND('Match Sheet'!B107 = "a",'Match Sheet'!C107 = "br-on")</f>
        <v>0</v>
      </c>
      <c r="AW75" s="73" t="b">
        <f>AND('Match Sheet'!B107="B",'Match Sheet'!C107="C BIN OFF")</f>
        <v>0</v>
      </c>
      <c r="AX75" s="73" t="b">
        <f>AND('Match Sheet'!B107="b",'Match Sheet'!C107="C BIN ON")</f>
        <v>0</v>
      </c>
      <c r="AY75" s="73" t="b">
        <f>AND('Match Sheet'!B107="B",'Match Sheet'!C107="SUB ON")</f>
        <v>1</v>
      </c>
      <c r="AZ75" s="73" t="b">
        <f>AND('Match Sheet'!B107="B",'Match Sheet'!C107="SUB OFF")</f>
        <v>0</v>
      </c>
      <c r="BA75" s="73" t="b">
        <f>AND('Match Sheet'!$B107="B",'Match Sheet'!$C107="RC")</f>
        <v>0</v>
      </c>
      <c r="BB75" s="73" t="b">
        <f>AND('Match Sheet'!$B107="B",'Match Sheet'!$C107="YC")</f>
        <v>0</v>
      </c>
      <c r="BC75" s="73" t="b">
        <f>AND('Match Sheet'!$B107="B",'Match Sheet'!$C107="2nd YC")</f>
        <v>0</v>
      </c>
    </row>
    <row r="76" spans="2:55" s="24" customFormat="1" x14ac:dyDescent="0.2">
      <c r="B76" s="73" t="b">
        <f>AND('Match Sheet'!B108 = "A",'Match Sheet'!C108 = "TRY")</f>
        <v>0</v>
      </c>
      <c r="C76" s="73" t="b">
        <f>AND('Match Sheet'!B108 = "A",'Match Sheet'!C108 = "PEN TRY")</f>
        <v>0</v>
      </c>
      <c r="D76" s="73" t="b">
        <f>AND('Match Sheet'!B108 = "A",'Match Sheet'!C108 = "CON")</f>
        <v>0</v>
      </c>
      <c r="E76" s="73" t="b">
        <f>AND('Match Sheet'!B108 = "A",'Match Sheet'!C108 = "PEN")</f>
        <v>0</v>
      </c>
      <c r="F76" s="73" t="b">
        <f>AND('Match Sheet'!B108 = "A",'Match Sheet'!C108 = "DG")</f>
        <v>0</v>
      </c>
      <c r="G76" s="73">
        <f t="shared" si="38"/>
        <v>0</v>
      </c>
      <c r="H76" s="73">
        <f t="shared" si="39"/>
        <v>0</v>
      </c>
      <c r="I76" s="73">
        <f t="shared" si="40"/>
        <v>0</v>
      </c>
      <c r="J76" s="73">
        <f t="shared" si="41"/>
        <v>0</v>
      </c>
      <c r="K76" s="73">
        <f t="shared" si="42"/>
        <v>0</v>
      </c>
      <c r="L76" s="73">
        <f t="shared" si="43"/>
        <v>0</v>
      </c>
      <c r="M76" s="73">
        <f t="shared" si="50"/>
        <v>5</v>
      </c>
      <c r="N76" s="73"/>
      <c r="O76" s="73"/>
      <c r="P76" s="73" t="b">
        <f>AND('Match Sheet'!B108 = "A",'Match Sheet'!C108 = "TEMP OFF")</f>
        <v>0</v>
      </c>
      <c r="Q76" s="73" t="b">
        <f>AND('Match Sheet'!B108 = "A",'Match Sheet'!C108 = "TEMP ON")</f>
        <v>0</v>
      </c>
      <c r="R76" s="73" t="b">
        <f>AND('Match Sheet'!B108 = "h",'Match Sheet'!C108 = "br-off")</f>
        <v>0</v>
      </c>
      <c r="S76" s="73" t="b">
        <f>AND('Match Sheet'!B108 = "h",'Match Sheet'!C108 = "br-on")</f>
        <v>0</v>
      </c>
      <c r="T76" s="73" t="b">
        <f>AND('Match Sheet'!B108 = "A",'Match Sheet'!C108 = "C BIN OFF")</f>
        <v>0</v>
      </c>
      <c r="U76" s="73" t="b">
        <f>AND('Match Sheet'!B108 = "A",'Match Sheet'!C108 = "C BIN ON")</f>
        <v>0</v>
      </c>
      <c r="V76" s="73" t="b">
        <f>AND('Match Sheet'!B108 = "A",'Match Sheet'!C108 = "SUB ON")</f>
        <v>0</v>
      </c>
      <c r="W76" s="73" t="b">
        <f>AND('Match Sheet'!B108 = "A",'Match Sheet'!C108 = "SUB OFF")</f>
        <v>0</v>
      </c>
      <c r="X76" s="73" t="b">
        <f>AND('Match Sheet'!$B108 = "A",'Match Sheet'!$C108 = "RC")</f>
        <v>0</v>
      </c>
      <c r="Y76" s="73" t="b">
        <f>AND('Match Sheet'!$B108 = "A",'Match Sheet'!$C108 = "YC")</f>
        <v>0</v>
      </c>
      <c r="Z76" s="73" t="b">
        <f>AND('Match Sheet'!$B108 = "A",'Match Sheet'!$C108 = "2nd YC")</f>
        <v>0</v>
      </c>
      <c r="AA76" s="73"/>
      <c r="AB76" s="73"/>
      <c r="AC76" s="73"/>
      <c r="AD76" s="73"/>
      <c r="AE76" s="25"/>
      <c r="AF76" s="73" t="b">
        <f>AND('Match Sheet'!B111="B",'Match Sheet'!C111="TRY")</f>
        <v>0</v>
      </c>
      <c r="AG76" s="73" t="b">
        <f>AND('Match Sheet'!B111="B",'Match Sheet'!C111="PEN TRY")</f>
        <v>0</v>
      </c>
      <c r="AH76" s="73" t="b">
        <f>AND('Match Sheet'!B111="B",'Match Sheet'!C111="CON")</f>
        <v>0</v>
      </c>
      <c r="AI76" s="73" t="b">
        <f>AND('Match Sheet'!B111="B",'Match Sheet'!C111="PEN")</f>
        <v>0</v>
      </c>
      <c r="AJ76" s="73" t="b">
        <f>AND('Match Sheet'!B111="B",'Match Sheet'!C111="DG")</f>
        <v>0</v>
      </c>
      <c r="AK76" s="73">
        <f t="shared" si="44"/>
        <v>0</v>
      </c>
      <c r="AL76" s="73">
        <f t="shared" si="45"/>
        <v>0</v>
      </c>
      <c r="AM76" s="73">
        <f t="shared" si="46"/>
        <v>0</v>
      </c>
      <c r="AN76" s="73">
        <f t="shared" si="47"/>
        <v>0</v>
      </c>
      <c r="AO76" s="73">
        <f t="shared" si="48"/>
        <v>0</v>
      </c>
      <c r="AP76" s="73">
        <f t="shared" si="49"/>
        <v>0</v>
      </c>
      <c r="AQ76" s="73">
        <f t="shared" si="51"/>
        <v>70</v>
      </c>
      <c r="AR76" s="73"/>
      <c r="AS76" s="73" t="b">
        <f>AND('Match Sheet'!B108="B",'Match Sheet'!C108="TEMP OFF")</f>
        <v>0</v>
      </c>
      <c r="AT76" s="73" t="b">
        <f>AND('Match Sheet'!B108="B",'Match Sheet'!C108="TEMP ON")</f>
        <v>0</v>
      </c>
      <c r="AU76" s="73" t="b">
        <f>AND('Match Sheet'!B108 = "a",'Match Sheet'!C108 = "br-off")</f>
        <v>0</v>
      </c>
      <c r="AV76" s="73" t="b">
        <f>AND('Match Sheet'!B108 = "a",'Match Sheet'!C108 = "br-on")</f>
        <v>0</v>
      </c>
      <c r="AW76" s="73" t="b">
        <f>AND('Match Sheet'!B108="B",'Match Sheet'!C108="C BIN OFF")</f>
        <v>0</v>
      </c>
      <c r="AX76" s="73" t="b">
        <f>AND('Match Sheet'!B108="b",'Match Sheet'!C108="C BIN ON")</f>
        <v>0</v>
      </c>
      <c r="AY76" s="73" t="b">
        <f>AND('Match Sheet'!B108="B",'Match Sheet'!C108="SUB ON")</f>
        <v>0</v>
      </c>
      <c r="AZ76" s="73" t="b">
        <f>AND('Match Sheet'!B108="B",'Match Sheet'!C108="SUB OFF")</f>
        <v>0</v>
      </c>
      <c r="BA76" s="73" t="b">
        <f>AND('Match Sheet'!$B108="B",'Match Sheet'!$C108="RC")</f>
        <v>0</v>
      </c>
      <c r="BB76" s="73" t="b">
        <f>AND('Match Sheet'!$B108="B",'Match Sheet'!$C108="YC")</f>
        <v>0</v>
      </c>
      <c r="BC76" s="73" t="b">
        <f>AND('Match Sheet'!$B108="B",'Match Sheet'!$C108="2nd YC")</f>
        <v>0</v>
      </c>
    </row>
    <row r="77" spans="2:55" s="24" customFormat="1" x14ac:dyDescent="0.2">
      <c r="B77" s="73" t="b">
        <f>AND('Match Sheet'!B109 = "A",'Match Sheet'!C109 = "TRY")</f>
        <v>0</v>
      </c>
      <c r="C77" s="73" t="b">
        <f>AND('Match Sheet'!B109 = "A",'Match Sheet'!C109 = "PEN TRY")</f>
        <v>0</v>
      </c>
      <c r="D77" s="73" t="b">
        <f>AND('Match Sheet'!B109 = "A",'Match Sheet'!C109 = "CON")</f>
        <v>0</v>
      </c>
      <c r="E77" s="73" t="b">
        <f>AND('Match Sheet'!B109 = "A",'Match Sheet'!C109 = "PEN")</f>
        <v>0</v>
      </c>
      <c r="F77" s="73" t="b">
        <f>AND('Match Sheet'!B109 = "A",'Match Sheet'!C109 = "DG")</f>
        <v>0</v>
      </c>
      <c r="G77" s="73">
        <f t="shared" si="38"/>
        <v>0</v>
      </c>
      <c r="H77" s="73">
        <f t="shared" si="39"/>
        <v>0</v>
      </c>
      <c r="I77" s="73">
        <f t="shared" si="40"/>
        <v>0</v>
      </c>
      <c r="J77" s="73">
        <f t="shared" si="41"/>
        <v>0</v>
      </c>
      <c r="K77" s="73">
        <f t="shared" si="42"/>
        <v>0</v>
      </c>
      <c r="L77" s="73">
        <f t="shared" si="43"/>
        <v>0</v>
      </c>
      <c r="M77" s="73">
        <f t="shared" si="50"/>
        <v>5</v>
      </c>
      <c r="N77" s="73"/>
      <c r="O77" s="73"/>
      <c r="P77" s="73" t="b">
        <f>AND('Match Sheet'!B109 = "A",'Match Sheet'!C109 = "TEMP OFF")</f>
        <v>0</v>
      </c>
      <c r="Q77" s="73" t="b">
        <f>AND('Match Sheet'!B109 = "A",'Match Sheet'!C109 = "TEMP ON")</f>
        <v>0</v>
      </c>
      <c r="R77" s="73" t="b">
        <f>AND('Match Sheet'!B109 = "h",'Match Sheet'!C109 = "br-off")</f>
        <v>0</v>
      </c>
      <c r="S77" s="73" t="b">
        <f>AND('Match Sheet'!B109 = "h",'Match Sheet'!C109 = "br-on")</f>
        <v>0</v>
      </c>
      <c r="T77" s="73" t="b">
        <f>AND('Match Sheet'!B109 = "A",'Match Sheet'!C109 = "C BIN OFF")</f>
        <v>0</v>
      </c>
      <c r="U77" s="73" t="b">
        <f>AND('Match Sheet'!B109 = "A",'Match Sheet'!C109 = "C BIN ON")</f>
        <v>0</v>
      </c>
      <c r="V77" s="73" t="b">
        <f>AND('Match Sheet'!B109 = "A",'Match Sheet'!C109 = "SUB ON")</f>
        <v>0</v>
      </c>
      <c r="W77" s="73" t="b">
        <f>AND('Match Sheet'!B109 = "A",'Match Sheet'!C109 = "SUB OFF")</f>
        <v>0</v>
      </c>
      <c r="X77" s="73" t="b">
        <f>AND('Match Sheet'!$B109 = "A",'Match Sheet'!$C109 = "RC")</f>
        <v>0</v>
      </c>
      <c r="Y77" s="73" t="b">
        <f>AND('Match Sheet'!$B109 = "A",'Match Sheet'!$C109 = "YC")</f>
        <v>0</v>
      </c>
      <c r="Z77" s="73" t="b">
        <f>AND('Match Sheet'!$B109 = "A",'Match Sheet'!$C109 = "2nd YC")</f>
        <v>0</v>
      </c>
      <c r="AA77" s="73"/>
      <c r="AB77" s="73"/>
      <c r="AC77" s="73"/>
      <c r="AD77" s="73"/>
      <c r="AE77" s="25"/>
      <c r="AF77" s="73" t="b">
        <f>AND('Match Sheet'!B112="B",'Match Sheet'!C112="TRY")</f>
        <v>0</v>
      </c>
      <c r="AG77" s="73" t="b">
        <f>AND('Match Sheet'!B112="B",'Match Sheet'!C112="PEN TRY")</f>
        <v>0</v>
      </c>
      <c r="AH77" s="73" t="b">
        <f>AND('Match Sheet'!B112="B",'Match Sheet'!C112="CON")</f>
        <v>0</v>
      </c>
      <c r="AI77" s="73" t="b">
        <f>AND('Match Sheet'!B112="B",'Match Sheet'!C112="PEN")</f>
        <v>0</v>
      </c>
      <c r="AJ77" s="73" t="b">
        <f>AND('Match Sheet'!B112="B",'Match Sheet'!C112="DG")</f>
        <v>0</v>
      </c>
      <c r="AK77" s="73">
        <f t="shared" si="44"/>
        <v>0</v>
      </c>
      <c r="AL77" s="73">
        <f t="shared" si="45"/>
        <v>0</v>
      </c>
      <c r="AM77" s="73">
        <f t="shared" si="46"/>
        <v>0</v>
      </c>
      <c r="AN77" s="73">
        <f t="shared" si="47"/>
        <v>0</v>
      </c>
      <c r="AO77" s="73">
        <f t="shared" si="48"/>
        <v>0</v>
      </c>
      <c r="AP77" s="73">
        <f t="shared" si="49"/>
        <v>0</v>
      </c>
      <c r="AQ77" s="73">
        <f t="shared" si="51"/>
        <v>70</v>
      </c>
      <c r="AR77" s="73"/>
      <c r="AS77" s="73" t="b">
        <f>AND('Match Sheet'!B109="B",'Match Sheet'!C109="TEMP OFF")</f>
        <v>0</v>
      </c>
      <c r="AT77" s="73" t="b">
        <f>AND('Match Sheet'!B109="B",'Match Sheet'!C109="TEMP ON")</f>
        <v>0</v>
      </c>
      <c r="AU77" s="73" t="b">
        <f>AND('Match Sheet'!B109 = "a",'Match Sheet'!C109 = "br-off")</f>
        <v>0</v>
      </c>
      <c r="AV77" s="73" t="b">
        <f>AND('Match Sheet'!B109 = "a",'Match Sheet'!C109 = "br-on")</f>
        <v>0</v>
      </c>
      <c r="AW77" s="73" t="b">
        <f>AND('Match Sheet'!B109="B",'Match Sheet'!C109="C BIN OFF")</f>
        <v>0</v>
      </c>
      <c r="AX77" s="73" t="b">
        <f>AND('Match Sheet'!B109="b",'Match Sheet'!C109="C BIN ON")</f>
        <v>0</v>
      </c>
      <c r="AY77" s="73" t="b">
        <f>AND('Match Sheet'!B109="B",'Match Sheet'!C109="SUB ON")</f>
        <v>0</v>
      </c>
      <c r="AZ77" s="73" t="b">
        <f>AND('Match Sheet'!B109="B",'Match Sheet'!C109="SUB OFF")</f>
        <v>0</v>
      </c>
      <c r="BA77" s="73" t="b">
        <f>AND('Match Sheet'!$B109="B",'Match Sheet'!$C109="RC")</f>
        <v>0</v>
      </c>
      <c r="BB77" s="73" t="b">
        <f>AND('Match Sheet'!$B109="B",'Match Sheet'!$C109="YC")</f>
        <v>0</v>
      </c>
      <c r="BC77" s="73" t="b">
        <f>AND('Match Sheet'!$B109="B",'Match Sheet'!$C109="2nd YC")</f>
        <v>0</v>
      </c>
    </row>
    <row r="78" spans="2:55" s="24" customFormat="1" x14ac:dyDescent="0.2">
      <c r="B78" s="73" t="b">
        <f>AND('Match Sheet'!B110 = "A",'Match Sheet'!C110 = "TRY")</f>
        <v>0</v>
      </c>
      <c r="C78" s="73" t="b">
        <f>AND('Match Sheet'!B110 = "A",'Match Sheet'!C110 = "PEN TRY")</f>
        <v>0</v>
      </c>
      <c r="D78" s="73" t="b">
        <f>AND('Match Sheet'!B110 = "A",'Match Sheet'!C110 = "CON")</f>
        <v>0</v>
      </c>
      <c r="E78" s="73" t="b">
        <f>AND('Match Sheet'!B110 = "A",'Match Sheet'!C110 = "PEN")</f>
        <v>0</v>
      </c>
      <c r="F78" s="73" t="b">
        <f>AND('Match Sheet'!B110 = "A",'Match Sheet'!C110 = "DG")</f>
        <v>0</v>
      </c>
      <c r="G78" s="73">
        <f t="shared" si="38"/>
        <v>0</v>
      </c>
      <c r="H78" s="73">
        <f t="shared" si="39"/>
        <v>0</v>
      </c>
      <c r="I78" s="73">
        <f t="shared" si="40"/>
        <v>0</v>
      </c>
      <c r="J78" s="73">
        <f t="shared" si="41"/>
        <v>0</v>
      </c>
      <c r="K78" s="73">
        <f t="shared" si="42"/>
        <v>0</v>
      </c>
      <c r="L78" s="73">
        <f t="shared" si="43"/>
        <v>0</v>
      </c>
      <c r="M78" s="73">
        <f t="shared" si="50"/>
        <v>5</v>
      </c>
      <c r="N78" s="73"/>
      <c r="O78" s="73"/>
      <c r="P78" s="73" t="b">
        <f>AND('Match Sheet'!B110 = "A",'Match Sheet'!C110 = "TEMP OFF")</f>
        <v>0</v>
      </c>
      <c r="Q78" s="73" t="b">
        <f>AND('Match Sheet'!B110 = "A",'Match Sheet'!C110 = "TEMP ON")</f>
        <v>0</v>
      </c>
      <c r="R78" s="73" t="b">
        <f>AND('Match Sheet'!B110 = "h",'Match Sheet'!C110 = "br-off")</f>
        <v>0</v>
      </c>
      <c r="S78" s="73" t="b">
        <f>AND('Match Sheet'!B110 = "h",'Match Sheet'!C110 = "br-on")</f>
        <v>0</v>
      </c>
      <c r="T78" s="73" t="b">
        <f>AND('Match Sheet'!B110 = "A",'Match Sheet'!C110 = "C BIN OFF")</f>
        <v>0</v>
      </c>
      <c r="U78" s="73" t="b">
        <f>AND('Match Sheet'!B110 = "A",'Match Sheet'!C110 = "C BIN ON")</f>
        <v>0</v>
      </c>
      <c r="V78" s="73" t="b">
        <f>AND('Match Sheet'!B110 = "A",'Match Sheet'!C110 = "SUB ON")</f>
        <v>0</v>
      </c>
      <c r="W78" s="73" t="b">
        <f>AND('Match Sheet'!B110 = "A",'Match Sheet'!C110 = "SUB OFF")</f>
        <v>0</v>
      </c>
      <c r="X78" s="73" t="b">
        <f>AND('Match Sheet'!$B110 = "A",'Match Sheet'!$C110 = "RC")</f>
        <v>0</v>
      </c>
      <c r="Y78" s="73" t="b">
        <f>AND('Match Sheet'!$B110 = "A",'Match Sheet'!$C110 = "YC")</f>
        <v>0</v>
      </c>
      <c r="Z78" s="73" t="b">
        <f>AND('Match Sheet'!$B110 = "A",'Match Sheet'!$C110 = "2nd YC")</f>
        <v>0</v>
      </c>
      <c r="AA78" s="73"/>
      <c r="AB78" s="73"/>
      <c r="AC78" s="73"/>
      <c r="AD78" s="73"/>
      <c r="AE78" s="25"/>
      <c r="AF78" s="73" t="b">
        <f>AND('Match Sheet'!B113="B",'Match Sheet'!C113="TRY")</f>
        <v>1</v>
      </c>
      <c r="AG78" s="73" t="b">
        <f>AND('Match Sheet'!B113="B",'Match Sheet'!C113="PEN TRY")</f>
        <v>0</v>
      </c>
      <c r="AH78" s="73" t="b">
        <f>AND('Match Sheet'!B113="B",'Match Sheet'!C113="CON")</f>
        <v>0</v>
      </c>
      <c r="AI78" s="73" t="b">
        <f>AND('Match Sheet'!B113="B",'Match Sheet'!C113="PEN")</f>
        <v>0</v>
      </c>
      <c r="AJ78" s="73" t="b">
        <f>AND('Match Sheet'!B113="B",'Match Sheet'!C113="DG")</f>
        <v>0</v>
      </c>
      <c r="AK78" s="73">
        <f t="shared" si="44"/>
        <v>5</v>
      </c>
      <c r="AL78" s="73">
        <f t="shared" si="45"/>
        <v>0</v>
      </c>
      <c r="AM78" s="73">
        <f t="shared" si="46"/>
        <v>0</v>
      </c>
      <c r="AN78" s="73">
        <f t="shared" si="47"/>
        <v>0</v>
      </c>
      <c r="AO78" s="73">
        <f t="shared" si="48"/>
        <v>0</v>
      </c>
      <c r="AP78" s="73">
        <f t="shared" si="49"/>
        <v>5</v>
      </c>
      <c r="AQ78" s="73">
        <f t="shared" si="51"/>
        <v>75</v>
      </c>
      <c r="AR78" s="73"/>
      <c r="AS78" s="73" t="b">
        <f>AND('Match Sheet'!B110="B",'Match Sheet'!C110="TEMP OFF")</f>
        <v>0</v>
      </c>
      <c r="AT78" s="73" t="b">
        <f>AND('Match Sheet'!B110="B",'Match Sheet'!C110="TEMP ON")</f>
        <v>0</v>
      </c>
      <c r="AU78" s="73" t="b">
        <f>AND('Match Sheet'!B110 = "a",'Match Sheet'!C110 = "br-off")</f>
        <v>0</v>
      </c>
      <c r="AV78" s="73" t="b">
        <f>AND('Match Sheet'!B110 = "a",'Match Sheet'!C110 = "br-on")</f>
        <v>0</v>
      </c>
      <c r="AW78" s="73" t="b">
        <f>AND('Match Sheet'!B110="B",'Match Sheet'!C110="C BIN OFF")</f>
        <v>0</v>
      </c>
      <c r="AX78" s="73" t="b">
        <f>AND('Match Sheet'!B110="b",'Match Sheet'!C110="C BIN ON")</f>
        <v>0</v>
      </c>
      <c r="AY78" s="73" t="b">
        <f>AND('Match Sheet'!B110="B",'Match Sheet'!C110="SUB ON")</f>
        <v>0</v>
      </c>
      <c r="AZ78" s="73" t="b">
        <f>AND('Match Sheet'!B110="B",'Match Sheet'!C110="SUB OFF")</f>
        <v>0</v>
      </c>
      <c r="BA78" s="73" t="b">
        <f>AND('Match Sheet'!$B110="B",'Match Sheet'!$C110="RC")</f>
        <v>0</v>
      </c>
      <c r="BB78" s="73" t="b">
        <f>AND('Match Sheet'!$B110="B",'Match Sheet'!$C110="YC")</f>
        <v>0</v>
      </c>
      <c r="BC78" s="73" t="b">
        <f>AND('Match Sheet'!$B110="B",'Match Sheet'!$C110="2nd YC")</f>
        <v>0</v>
      </c>
    </row>
    <row r="79" spans="2:55" s="24" customFormat="1" x14ac:dyDescent="0.2">
      <c r="B79" s="73" t="b">
        <f>AND('Match Sheet'!B111 = "A",'Match Sheet'!C111 = "TRY")</f>
        <v>0</v>
      </c>
      <c r="C79" s="73" t="b">
        <f>AND('Match Sheet'!B111 = "A",'Match Sheet'!C111 = "PEN TRY")</f>
        <v>0</v>
      </c>
      <c r="D79" s="73" t="b">
        <f>AND('Match Sheet'!B111 = "A",'Match Sheet'!C111 = "CON")</f>
        <v>0</v>
      </c>
      <c r="E79" s="73" t="b">
        <f>AND('Match Sheet'!B111 = "A",'Match Sheet'!C111 = "PEN")</f>
        <v>0</v>
      </c>
      <c r="F79" s="73" t="b">
        <f>AND('Match Sheet'!B111 = "A",'Match Sheet'!C111 = "DG")</f>
        <v>0</v>
      </c>
      <c r="G79" s="73">
        <f t="shared" si="38"/>
        <v>0</v>
      </c>
      <c r="H79" s="73">
        <f t="shared" si="39"/>
        <v>0</v>
      </c>
      <c r="I79" s="73">
        <f t="shared" si="40"/>
        <v>0</v>
      </c>
      <c r="J79" s="73">
        <f t="shared" si="41"/>
        <v>0</v>
      </c>
      <c r="K79" s="73">
        <f t="shared" si="42"/>
        <v>0</v>
      </c>
      <c r="L79" s="73">
        <f t="shared" si="43"/>
        <v>0</v>
      </c>
      <c r="M79" s="73">
        <f t="shared" si="50"/>
        <v>5</v>
      </c>
      <c r="N79" s="73"/>
      <c r="O79" s="73"/>
      <c r="P79" s="73" t="b">
        <f>AND('Match Sheet'!B111 = "A",'Match Sheet'!C111 = "TEMP OFF")</f>
        <v>0</v>
      </c>
      <c r="Q79" s="73" t="b">
        <f>AND('Match Sheet'!B111 = "A",'Match Sheet'!C111 = "TEMP ON")</f>
        <v>0</v>
      </c>
      <c r="R79" s="73" t="b">
        <f>AND('Match Sheet'!B111 = "h",'Match Sheet'!C111 = "br-off")</f>
        <v>0</v>
      </c>
      <c r="S79" s="73" t="b">
        <f>AND('Match Sheet'!B111 = "h",'Match Sheet'!C111 = "br-on")</f>
        <v>0</v>
      </c>
      <c r="T79" s="73" t="b">
        <f>AND('Match Sheet'!B111 = "A",'Match Sheet'!C111 = "C BIN OFF")</f>
        <v>0</v>
      </c>
      <c r="U79" s="73" t="b">
        <f>AND('Match Sheet'!B111 = "A",'Match Sheet'!C111 = "C BIN ON")</f>
        <v>0</v>
      </c>
      <c r="V79" s="73" t="b">
        <f>AND('Match Sheet'!B111 = "A",'Match Sheet'!C111 = "SUB ON")</f>
        <v>0</v>
      </c>
      <c r="W79" s="73" t="b">
        <f>AND('Match Sheet'!B111 = "A",'Match Sheet'!C111 = "SUB OFF")</f>
        <v>0</v>
      </c>
      <c r="X79" s="73" t="b">
        <f>AND('Match Sheet'!$B111 = "A",'Match Sheet'!$C111 = "RC")</f>
        <v>0</v>
      </c>
      <c r="Y79" s="73" t="b">
        <f>AND('Match Sheet'!$B111 = "A",'Match Sheet'!$C111 = "YC")</f>
        <v>0</v>
      </c>
      <c r="Z79" s="73" t="b">
        <f>AND('Match Sheet'!$B111 = "A",'Match Sheet'!$C111 = "2nd YC")</f>
        <v>0</v>
      </c>
      <c r="AA79" s="73"/>
      <c r="AB79" s="73"/>
      <c r="AC79" s="73"/>
      <c r="AD79" s="73"/>
      <c r="AE79" s="25"/>
      <c r="AF79" s="73" t="b">
        <f>AND('Match Sheet'!B114="B",'Match Sheet'!C114="TRY")</f>
        <v>0</v>
      </c>
      <c r="AG79" s="73" t="b">
        <f>AND('Match Sheet'!B114="B",'Match Sheet'!C114="PEN TRY")</f>
        <v>0</v>
      </c>
      <c r="AH79" s="73" t="b">
        <f>AND('Match Sheet'!B114="B",'Match Sheet'!C114="CON")</f>
        <v>0</v>
      </c>
      <c r="AI79" s="73" t="b">
        <f>AND('Match Sheet'!B114="B",'Match Sheet'!C114="PEN")</f>
        <v>0</v>
      </c>
      <c r="AJ79" s="73" t="b">
        <f>AND('Match Sheet'!B114="B",'Match Sheet'!C114="DG")</f>
        <v>0</v>
      </c>
      <c r="AK79" s="73">
        <f t="shared" si="44"/>
        <v>0</v>
      </c>
      <c r="AL79" s="73">
        <f t="shared" si="45"/>
        <v>0</v>
      </c>
      <c r="AM79" s="73">
        <f t="shared" si="46"/>
        <v>0</v>
      </c>
      <c r="AN79" s="73">
        <f t="shared" si="47"/>
        <v>0</v>
      </c>
      <c r="AO79" s="73">
        <f t="shared" si="48"/>
        <v>0</v>
      </c>
      <c r="AP79" s="73">
        <f t="shared" si="49"/>
        <v>0</v>
      </c>
      <c r="AQ79" s="73">
        <f t="shared" si="51"/>
        <v>75</v>
      </c>
      <c r="AR79" s="73"/>
      <c r="AS79" s="73" t="b">
        <f>AND('Match Sheet'!B111="B",'Match Sheet'!C111="TEMP OFF")</f>
        <v>0</v>
      </c>
      <c r="AT79" s="73" t="b">
        <f>AND('Match Sheet'!B111="B",'Match Sheet'!C111="TEMP ON")</f>
        <v>0</v>
      </c>
      <c r="AU79" s="73" t="b">
        <f>AND('Match Sheet'!B111 = "a",'Match Sheet'!C111 = "br-off")</f>
        <v>0</v>
      </c>
      <c r="AV79" s="73" t="b">
        <f>AND('Match Sheet'!B111 = "a",'Match Sheet'!C111 = "br-on")</f>
        <v>0</v>
      </c>
      <c r="AW79" s="73" t="b">
        <f>AND('Match Sheet'!B111="B",'Match Sheet'!C111="C BIN OFF")</f>
        <v>0</v>
      </c>
      <c r="AX79" s="73" t="b">
        <f>AND('Match Sheet'!B111="b",'Match Sheet'!C111="C BIN ON")</f>
        <v>0</v>
      </c>
      <c r="AY79" s="73" t="b">
        <f>AND('Match Sheet'!B111="B",'Match Sheet'!C111="SUB ON")</f>
        <v>0</v>
      </c>
      <c r="AZ79" s="73" t="b">
        <f>AND('Match Sheet'!B111="B",'Match Sheet'!C111="SUB OFF")</f>
        <v>1</v>
      </c>
      <c r="BA79" s="73" t="b">
        <f>AND('Match Sheet'!$B111="B",'Match Sheet'!$C111="RC")</f>
        <v>0</v>
      </c>
      <c r="BB79" s="73" t="b">
        <f>AND('Match Sheet'!$B111="B",'Match Sheet'!$C111="YC")</f>
        <v>0</v>
      </c>
      <c r="BC79" s="73" t="b">
        <f>AND('Match Sheet'!$B111="B",'Match Sheet'!$C111="2nd YC")</f>
        <v>0</v>
      </c>
    </row>
    <row r="80" spans="2:55" s="24" customFormat="1" x14ac:dyDescent="0.2">
      <c r="B80" s="73" t="b">
        <f>AND('Match Sheet'!B112 = "A",'Match Sheet'!C112 = "TRY")</f>
        <v>0</v>
      </c>
      <c r="C80" s="73" t="b">
        <f>AND('Match Sheet'!B112 = "A",'Match Sheet'!C112 = "PEN TRY")</f>
        <v>0</v>
      </c>
      <c r="D80" s="73" t="b">
        <f>AND('Match Sheet'!B112 = "A",'Match Sheet'!C112 = "CON")</f>
        <v>0</v>
      </c>
      <c r="E80" s="73" t="b">
        <f>AND('Match Sheet'!B112 = "A",'Match Sheet'!C112 = "PEN")</f>
        <v>0</v>
      </c>
      <c r="F80" s="73" t="b">
        <f>AND('Match Sheet'!B112 = "A",'Match Sheet'!C112 = "DG")</f>
        <v>0</v>
      </c>
      <c r="G80" s="73">
        <f t="shared" si="38"/>
        <v>0</v>
      </c>
      <c r="H80" s="73">
        <f t="shared" si="39"/>
        <v>0</v>
      </c>
      <c r="I80" s="73">
        <f t="shared" si="40"/>
        <v>0</v>
      </c>
      <c r="J80" s="73">
        <f t="shared" si="41"/>
        <v>0</v>
      </c>
      <c r="K80" s="73">
        <f t="shared" si="42"/>
        <v>0</v>
      </c>
      <c r="L80" s="73">
        <f t="shared" si="43"/>
        <v>0</v>
      </c>
      <c r="M80" s="73">
        <f t="shared" si="50"/>
        <v>5</v>
      </c>
      <c r="N80" s="73"/>
      <c r="O80" s="73"/>
      <c r="P80" s="73" t="b">
        <f>AND('Match Sheet'!B112 = "A",'Match Sheet'!C112 = "TEMP OFF")</f>
        <v>0</v>
      </c>
      <c r="Q80" s="73" t="b">
        <f>AND('Match Sheet'!B112 = "A",'Match Sheet'!C112 = "TEMP ON")</f>
        <v>0</v>
      </c>
      <c r="R80" s="73" t="b">
        <f>AND('Match Sheet'!B112 = "h",'Match Sheet'!C112 = "br-off")</f>
        <v>0</v>
      </c>
      <c r="S80" s="73" t="b">
        <f>AND('Match Sheet'!B112 = "h",'Match Sheet'!C112 = "br-on")</f>
        <v>0</v>
      </c>
      <c r="T80" s="73" t="b">
        <f>AND('Match Sheet'!B112 = "A",'Match Sheet'!C112 = "C BIN OFF")</f>
        <v>0</v>
      </c>
      <c r="U80" s="73" t="b">
        <f>AND('Match Sheet'!B112 = "A",'Match Sheet'!C112 = "C BIN ON")</f>
        <v>0</v>
      </c>
      <c r="V80" s="73" t="b">
        <f>AND('Match Sheet'!B112 = "A",'Match Sheet'!C112 = "SUB ON")</f>
        <v>0</v>
      </c>
      <c r="W80" s="73" t="b">
        <f>AND('Match Sheet'!B112 = "A",'Match Sheet'!C112 = "SUB OFF")</f>
        <v>0</v>
      </c>
      <c r="X80" s="73" t="b">
        <f>AND('Match Sheet'!$B112 = "A",'Match Sheet'!$C112 = "RC")</f>
        <v>0</v>
      </c>
      <c r="Y80" s="73" t="b">
        <f>AND('Match Sheet'!$B112 = "A",'Match Sheet'!$C112 = "YC")</f>
        <v>0</v>
      </c>
      <c r="Z80" s="73" t="b">
        <f>AND('Match Sheet'!$B112 = "A",'Match Sheet'!$C112 = "2nd YC")</f>
        <v>0</v>
      </c>
      <c r="AA80" s="73"/>
      <c r="AB80" s="73"/>
      <c r="AC80" s="73"/>
      <c r="AD80" s="73"/>
      <c r="AE80" s="25"/>
      <c r="AF80" s="73" t="b">
        <f>AND('Match Sheet'!B115="B",'Match Sheet'!C115="TRY")</f>
        <v>0</v>
      </c>
      <c r="AG80" s="73" t="b">
        <f>AND('Match Sheet'!B115="B",'Match Sheet'!C115="PEN TRY")</f>
        <v>0</v>
      </c>
      <c r="AH80" s="73" t="b">
        <f>AND('Match Sheet'!B115="B",'Match Sheet'!C115="CON")</f>
        <v>0</v>
      </c>
      <c r="AI80" s="73" t="b">
        <f>AND('Match Sheet'!B115="B",'Match Sheet'!C115="PEN")</f>
        <v>0</v>
      </c>
      <c r="AJ80" s="73" t="b">
        <f>AND('Match Sheet'!B115="B",'Match Sheet'!C115="DG")</f>
        <v>0</v>
      </c>
      <c r="AK80" s="73">
        <f t="shared" si="44"/>
        <v>0</v>
      </c>
      <c r="AL80" s="73">
        <f t="shared" si="45"/>
        <v>0</v>
      </c>
      <c r="AM80" s="73">
        <f t="shared" si="46"/>
        <v>0</v>
      </c>
      <c r="AN80" s="73">
        <f t="shared" si="47"/>
        <v>0</v>
      </c>
      <c r="AO80" s="73">
        <f t="shared" si="48"/>
        <v>0</v>
      </c>
      <c r="AP80" s="73">
        <f t="shared" si="49"/>
        <v>0</v>
      </c>
      <c r="AQ80" s="73">
        <f t="shared" si="51"/>
        <v>75</v>
      </c>
      <c r="AR80" s="73"/>
      <c r="AS80" s="73" t="b">
        <f>AND('Match Sheet'!B112="B",'Match Sheet'!C112="TEMP OFF")</f>
        <v>0</v>
      </c>
      <c r="AT80" s="73" t="b">
        <f>AND('Match Sheet'!B112="B",'Match Sheet'!C112="TEMP ON")</f>
        <v>0</v>
      </c>
      <c r="AU80" s="73" t="b">
        <f>AND('Match Sheet'!B112 = "a",'Match Sheet'!C112 = "br-off")</f>
        <v>0</v>
      </c>
      <c r="AV80" s="73" t="b">
        <f>AND('Match Sheet'!B112 = "a",'Match Sheet'!C112 = "br-on")</f>
        <v>0</v>
      </c>
      <c r="AW80" s="73" t="b">
        <f>AND('Match Sheet'!B112="B",'Match Sheet'!C112="C BIN OFF")</f>
        <v>0</v>
      </c>
      <c r="AX80" s="73" t="b">
        <f>AND('Match Sheet'!B112="b",'Match Sheet'!C112="C BIN ON")</f>
        <v>0</v>
      </c>
      <c r="AY80" s="73" t="b">
        <f>AND('Match Sheet'!B112="B",'Match Sheet'!C112="SUB ON")</f>
        <v>1</v>
      </c>
      <c r="AZ80" s="73" t="b">
        <f>AND('Match Sheet'!B112="B",'Match Sheet'!C112="SUB OFF")</f>
        <v>0</v>
      </c>
      <c r="BA80" s="73" t="b">
        <f>AND('Match Sheet'!$B112="B",'Match Sheet'!$C112="RC")</f>
        <v>0</v>
      </c>
      <c r="BB80" s="73" t="b">
        <f>AND('Match Sheet'!$B112="B",'Match Sheet'!$C112="YC")</f>
        <v>0</v>
      </c>
      <c r="BC80" s="73" t="b">
        <f>AND('Match Sheet'!$B112="B",'Match Sheet'!$C112="2nd YC")</f>
        <v>0</v>
      </c>
    </row>
    <row r="81" spans="2:55" s="24" customFormat="1" x14ac:dyDescent="0.2">
      <c r="B81" s="73" t="b">
        <f>AND('Match Sheet'!B113 = "A",'Match Sheet'!C113 = "TRY")</f>
        <v>0</v>
      </c>
      <c r="C81" s="73" t="b">
        <f>AND('Match Sheet'!B113 = "A",'Match Sheet'!C113 = "PEN TRY")</f>
        <v>0</v>
      </c>
      <c r="D81" s="73" t="b">
        <f>AND('Match Sheet'!B113 = "A",'Match Sheet'!C113 = "CON")</f>
        <v>0</v>
      </c>
      <c r="E81" s="73" t="b">
        <f>AND('Match Sheet'!B113 = "A",'Match Sheet'!C113 = "PEN")</f>
        <v>0</v>
      </c>
      <c r="F81" s="73" t="b">
        <f>AND('Match Sheet'!B113 = "A",'Match Sheet'!C113 = "DG")</f>
        <v>0</v>
      </c>
      <c r="G81" s="73">
        <f t="shared" si="38"/>
        <v>0</v>
      </c>
      <c r="H81" s="73">
        <f t="shared" si="39"/>
        <v>0</v>
      </c>
      <c r="I81" s="73">
        <f t="shared" si="40"/>
        <v>0</v>
      </c>
      <c r="J81" s="73">
        <f t="shared" si="41"/>
        <v>0</v>
      </c>
      <c r="K81" s="73">
        <f t="shared" si="42"/>
        <v>0</v>
      </c>
      <c r="L81" s="73">
        <f t="shared" si="43"/>
        <v>0</v>
      </c>
      <c r="M81" s="73">
        <f t="shared" si="50"/>
        <v>5</v>
      </c>
      <c r="N81" s="73"/>
      <c r="O81" s="73"/>
      <c r="P81" s="73" t="b">
        <f>AND('Match Sheet'!B113 = "A",'Match Sheet'!C113 = "TEMP OFF")</f>
        <v>0</v>
      </c>
      <c r="Q81" s="73" t="b">
        <f>AND('Match Sheet'!B113 = "A",'Match Sheet'!C113 = "TEMP ON")</f>
        <v>0</v>
      </c>
      <c r="R81" s="73" t="b">
        <f>AND('Match Sheet'!B113 = "h",'Match Sheet'!C113 = "br-off")</f>
        <v>0</v>
      </c>
      <c r="S81" s="73" t="b">
        <f>AND('Match Sheet'!B113 = "h",'Match Sheet'!C113 = "br-on")</f>
        <v>0</v>
      </c>
      <c r="T81" s="73" t="b">
        <f>AND('Match Sheet'!B113 = "A",'Match Sheet'!C113 = "C BIN OFF")</f>
        <v>0</v>
      </c>
      <c r="U81" s="73" t="b">
        <f>AND('Match Sheet'!B113 = "A",'Match Sheet'!C113 = "C BIN ON")</f>
        <v>0</v>
      </c>
      <c r="V81" s="73" t="b">
        <f>AND('Match Sheet'!B113 = "A",'Match Sheet'!C113 = "SUB ON")</f>
        <v>0</v>
      </c>
      <c r="W81" s="73" t="b">
        <f>AND('Match Sheet'!B113 = "A",'Match Sheet'!C113 = "SUB OFF")</f>
        <v>0</v>
      </c>
      <c r="X81" s="73" t="b">
        <f>AND('Match Sheet'!$B113 = "A",'Match Sheet'!$C113 = "RC")</f>
        <v>0</v>
      </c>
      <c r="Y81" s="73" t="b">
        <f>AND('Match Sheet'!$B113 = "A",'Match Sheet'!$C113 = "YC")</f>
        <v>0</v>
      </c>
      <c r="Z81" s="73" t="b">
        <f>AND('Match Sheet'!$B113 = "A",'Match Sheet'!$C113 = "2nd YC")</f>
        <v>0</v>
      </c>
      <c r="AA81" s="73"/>
      <c r="AB81" s="73"/>
      <c r="AC81" s="73"/>
      <c r="AD81" s="73"/>
      <c r="AE81" s="25"/>
      <c r="AF81" s="73" t="b">
        <f>AND('Match Sheet'!B116="B",'Match Sheet'!C116="TRY")</f>
        <v>0</v>
      </c>
      <c r="AG81" s="73" t="b">
        <f>AND('Match Sheet'!B116="B",'Match Sheet'!C116="PEN TRY")</f>
        <v>0</v>
      </c>
      <c r="AH81" s="73" t="b">
        <f>AND('Match Sheet'!B116="B",'Match Sheet'!C116="CON")</f>
        <v>0</v>
      </c>
      <c r="AI81" s="73" t="b">
        <f>AND('Match Sheet'!B116="B",'Match Sheet'!C116="PEN")</f>
        <v>0</v>
      </c>
      <c r="AJ81" s="73" t="b">
        <f>AND('Match Sheet'!B116="B",'Match Sheet'!C116="DG")</f>
        <v>0</v>
      </c>
      <c r="AK81" s="73">
        <f t="shared" si="44"/>
        <v>0</v>
      </c>
      <c r="AL81" s="73">
        <f t="shared" si="45"/>
        <v>0</v>
      </c>
      <c r="AM81" s="73">
        <f t="shared" si="46"/>
        <v>0</v>
      </c>
      <c r="AN81" s="73">
        <f t="shared" si="47"/>
        <v>0</v>
      </c>
      <c r="AO81" s="73">
        <f t="shared" si="48"/>
        <v>0</v>
      </c>
      <c r="AP81" s="73">
        <f t="shared" si="49"/>
        <v>0</v>
      </c>
      <c r="AQ81" s="73">
        <f>AQ80+AP81</f>
        <v>75</v>
      </c>
      <c r="AR81" s="73"/>
      <c r="AS81" s="73" t="b">
        <f>AND('Match Sheet'!B113="B",'Match Sheet'!C113="TEMP OFF")</f>
        <v>0</v>
      </c>
      <c r="AT81" s="73" t="b">
        <f>AND('Match Sheet'!B113="B",'Match Sheet'!C113="TEMP ON")</f>
        <v>0</v>
      </c>
      <c r="AU81" s="73" t="b">
        <f>AND('Match Sheet'!B113 = "a",'Match Sheet'!C113 = "br-off")</f>
        <v>0</v>
      </c>
      <c r="AV81" s="73" t="b">
        <f>AND('Match Sheet'!B113 = "a",'Match Sheet'!C113 = "br-on")</f>
        <v>0</v>
      </c>
      <c r="AW81" s="73" t="b">
        <f>AND('Match Sheet'!B113="B",'Match Sheet'!C113="C BIN OFF")</f>
        <v>0</v>
      </c>
      <c r="AX81" s="73" t="b">
        <f>AND('Match Sheet'!B113="b",'Match Sheet'!C113="C BIN ON")</f>
        <v>0</v>
      </c>
      <c r="AY81" s="73" t="b">
        <f>AND('Match Sheet'!B113="B",'Match Sheet'!C113="SUB ON")</f>
        <v>0</v>
      </c>
      <c r="AZ81" s="73" t="b">
        <f>AND('Match Sheet'!B113="B",'Match Sheet'!C113="SUB OFF")</f>
        <v>0</v>
      </c>
      <c r="BA81" s="73" t="b">
        <f>AND('Match Sheet'!$B113="B",'Match Sheet'!$C113="RC")</f>
        <v>0</v>
      </c>
      <c r="BB81" s="73" t="b">
        <f>AND('Match Sheet'!$B113="B",'Match Sheet'!$C113="YC")</f>
        <v>0</v>
      </c>
      <c r="BC81" s="73" t="b">
        <f>AND('Match Sheet'!$B113="B",'Match Sheet'!$C113="2nd YC")</f>
        <v>0</v>
      </c>
    </row>
    <row r="82" spans="2:55" s="24" customFormat="1" x14ac:dyDescent="0.2">
      <c r="B82" s="73" t="b">
        <f>AND('Match Sheet'!B114 = "A",'Match Sheet'!C114 = "TRY")</f>
        <v>0</v>
      </c>
      <c r="C82" s="73" t="b">
        <f>AND('Match Sheet'!B114 = "A",'Match Sheet'!C114 = "PEN TRY")</f>
        <v>0</v>
      </c>
      <c r="D82" s="73" t="b">
        <f>AND('Match Sheet'!B114 = "A",'Match Sheet'!C114 = "CON")</f>
        <v>0</v>
      </c>
      <c r="E82" s="73" t="b">
        <f>AND('Match Sheet'!B114 = "A",'Match Sheet'!C114 = "PEN")</f>
        <v>0</v>
      </c>
      <c r="F82" s="73" t="b">
        <f>AND('Match Sheet'!B114 = "A",'Match Sheet'!C114 = "DG")</f>
        <v>0</v>
      </c>
      <c r="G82" s="73">
        <f t="shared" si="38"/>
        <v>0</v>
      </c>
      <c r="H82" s="73">
        <f t="shared" si="39"/>
        <v>0</v>
      </c>
      <c r="I82" s="73">
        <f t="shared" si="40"/>
        <v>0</v>
      </c>
      <c r="J82" s="73">
        <f t="shared" si="41"/>
        <v>0</v>
      </c>
      <c r="K82" s="73">
        <f t="shared" si="42"/>
        <v>0</v>
      </c>
      <c r="L82" s="73">
        <f t="shared" si="43"/>
        <v>0</v>
      </c>
      <c r="M82" s="73">
        <f t="shared" si="50"/>
        <v>5</v>
      </c>
      <c r="N82" s="73"/>
      <c r="O82" s="73"/>
      <c r="P82" s="73" t="b">
        <f>AND('Match Sheet'!B114 = "A",'Match Sheet'!C114 = "TEMP OFF")</f>
        <v>0</v>
      </c>
      <c r="Q82" s="73" t="b">
        <f>AND('Match Sheet'!B114 = "A",'Match Sheet'!C114 = "TEMP ON")</f>
        <v>0</v>
      </c>
      <c r="R82" s="73" t="b">
        <f>AND('Match Sheet'!B114 = "h",'Match Sheet'!C114 = "br-off")</f>
        <v>0</v>
      </c>
      <c r="S82" s="73" t="b">
        <f>AND('Match Sheet'!B114 = "h",'Match Sheet'!C114 = "br-on")</f>
        <v>0</v>
      </c>
      <c r="T82" s="73" t="b">
        <f>AND('Match Sheet'!B114 = "A",'Match Sheet'!C114 = "C BIN OFF")</f>
        <v>0</v>
      </c>
      <c r="U82" s="73" t="b">
        <f>AND('Match Sheet'!B114 = "A",'Match Sheet'!C114 = "C BIN ON")</f>
        <v>0</v>
      </c>
      <c r="V82" s="73" t="b">
        <f>AND('Match Sheet'!B114 = "A",'Match Sheet'!C114 = "SUB ON")</f>
        <v>0</v>
      </c>
      <c r="W82" s="73" t="b">
        <f>AND('Match Sheet'!B114 = "A",'Match Sheet'!C114 = "SUB OFF")</f>
        <v>0</v>
      </c>
      <c r="X82" s="73" t="b">
        <f>AND('Match Sheet'!$B114 = "A",'Match Sheet'!$C114 = "RC")</f>
        <v>0</v>
      </c>
      <c r="Y82" s="73" t="b">
        <f>AND('Match Sheet'!$B114 = "A",'Match Sheet'!$C114 = "YC")</f>
        <v>0</v>
      </c>
      <c r="Z82" s="73" t="b">
        <f>AND('Match Sheet'!$B114 = "A",'Match Sheet'!$C114 = "2nd YC")</f>
        <v>0</v>
      </c>
      <c r="AA82" s="73"/>
      <c r="AB82" s="73"/>
      <c r="AC82" s="73"/>
      <c r="AD82" s="73"/>
      <c r="AE82" s="25"/>
      <c r="AF82" s="73" t="b">
        <f>AND('Match Sheet'!B117="B",'Match Sheet'!C117="TRY")</f>
        <v>0</v>
      </c>
      <c r="AG82" s="73" t="b">
        <f>AND('Match Sheet'!B117="B",'Match Sheet'!C117="PEN TRY")</f>
        <v>0</v>
      </c>
      <c r="AH82" s="73" t="b">
        <f>AND('Match Sheet'!B117="B",'Match Sheet'!C117="CON")</f>
        <v>0</v>
      </c>
      <c r="AI82" s="73" t="b">
        <f>AND('Match Sheet'!B117="B",'Match Sheet'!C117="PEN")</f>
        <v>0</v>
      </c>
      <c r="AJ82" s="73" t="b">
        <f>AND('Match Sheet'!B117="B",'Match Sheet'!C117="DG")</f>
        <v>0</v>
      </c>
      <c r="AK82" s="73">
        <f t="shared" si="44"/>
        <v>0</v>
      </c>
      <c r="AL82" s="73">
        <f t="shared" si="45"/>
        <v>0</v>
      </c>
      <c r="AM82" s="73">
        <f t="shared" si="46"/>
        <v>0</v>
      </c>
      <c r="AN82" s="73">
        <f t="shared" si="47"/>
        <v>0</v>
      </c>
      <c r="AO82" s="73">
        <f t="shared" si="48"/>
        <v>0</v>
      </c>
      <c r="AP82" s="73">
        <f t="shared" si="49"/>
        <v>0</v>
      </c>
      <c r="AQ82" s="73">
        <f t="shared" si="51"/>
        <v>75</v>
      </c>
      <c r="AR82" s="73"/>
      <c r="AS82" s="73" t="b">
        <f>AND('Match Sheet'!B114="B",'Match Sheet'!C114="TEMP OFF")</f>
        <v>0</v>
      </c>
      <c r="AT82" s="73" t="b">
        <f>AND('Match Sheet'!B114="B",'Match Sheet'!C114="TEMP ON")</f>
        <v>0</v>
      </c>
      <c r="AU82" s="73" t="b">
        <f>AND('Match Sheet'!B114 = "a",'Match Sheet'!C114 = "br-off")</f>
        <v>0</v>
      </c>
      <c r="AV82" s="73" t="b">
        <f>AND('Match Sheet'!B114 = "a",'Match Sheet'!C114 = "br-on")</f>
        <v>0</v>
      </c>
      <c r="AW82" s="73" t="b">
        <f>AND('Match Sheet'!B114="B",'Match Sheet'!C114="C BIN OFF")</f>
        <v>0</v>
      </c>
      <c r="AX82" s="73" t="b">
        <f>AND('Match Sheet'!B114="b",'Match Sheet'!C114="C BIN ON")</f>
        <v>0</v>
      </c>
      <c r="AY82" s="73" t="b">
        <f>AND('Match Sheet'!B114="B",'Match Sheet'!C114="SUB ON")</f>
        <v>0</v>
      </c>
      <c r="AZ82" s="73" t="b">
        <f>AND('Match Sheet'!B114="B",'Match Sheet'!C114="SUB OFF")</f>
        <v>0</v>
      </c>
      <c r="BA82" s="73" t="b">
        <f>AND('Match Sheet'!$B114="B",'Match Sheet'!$C114="RC")</f>
        <v>0</v>
      </c>
      <c r="BB82" s="73" t="b">
        <f>AND('Match Sheet'!$B114="B",'Match Sheet'!$C114="YC")</f>
        <v>0</v>
      </c>
      <c r="BC82" s="73" t="b">
        <f>AND('Match Sheet'!$B114="B",'Match Sheet'!$C114="2nd YC")</f>
        <v>0</v>
      </c>
    </row>
    <row r="83" spans="2:55" s="24" customFormat="1" x14ac:dyDescent="0.2">
      <c r="B83" s="73" t="b">
        <f>AND('Match Sheet'!B115 = "A",'Match Sheet'!C115 = "TRY")</f>
        <v>0</v>
      </c>
      <c r="C83" s="73" t="b">
        <f>AND('Match Sheet'!B115 = "A",'Match Sheet'!C115 = "PEN TRY")</f>
        <v>0</v>
      </c>
      <c r="D83" s="73" t="b">
        <f>AND('Match Sheet'!B115 = "A",'Match Sheet'!C115 = "CON")</f>
        <v>0</v>
      </c>
      <c r="E83" s="73" t="b">
        <f>AND('Match Sheet'!B115 = "A",'Match Sheet'!C115 = "PEN")</f>
        <v>0</v>
      </c>
      <c r="F83" s="73" t="b">
        <f>AND('Match Sheet'!B115 = "A",'Match Sheet'!C115 = "DG")</f>
        <v>0</v>
      </c>
      <c r="G83" s="73">
        <f t="shared" si="38"/>
        <v>0</v>
      </c>
      <c r="H83" s="73">
        <f t="shared" si="39"/>
        <v>0</v>
      </c>
      <c r="I83" s="73">
        <f t="shared" si="40"/>
        <v>0</v>
      </c>
      <c r="J83" s="73">
        <f t="shared" si="41"/>
        <v>0</v>
      </c>
      <c r="K83" s="73">
        <f t="shared" si="42"/>
        <v>0</v>
      </c>
      <c r="L83" s="73">
        <f t="shared" si="43"/>
        <v>0</v>
      </c>
      <c r="M83" s="73">
        <f t="shared" si="50"/>
        <v>5</v>
      </c>
      <c r="N83" s="73"/>
      <c r="O83" s="73"/>
      <c r="P83" s="73" t="b">
        <f>AND('Match Sheet'!B115 = "A",'Match Sheet'!C115 = "TEMP OFF")</f>
        <v>0</v>
      </c>
      <c r="Q83" s="73" t="b">
        <f>AND('Match Sheet'!B115 = "A",'Match Sheet'!C115 = "TEMP ON")</f>
        <v>0</v>
      </c>
      <c r="R83" s="73" t="b">
        <f>AND('Match Sheet'!B115 = "h",'Match Sheet'!C115 = "br-off")</f>
        <v>0</v>
      </c>
      <c r="S83" s="73" t="b">
        <f>AND('Match Sheet'!B115 = "h",'Match Sheet'!C115 = "br-on")</f>
        <v>0</v>
      </c>
      <c r="T83" s="73" t="b">
        <f>AND('Match Sheet'!B115 = "A",'Match Sheet'!C115 = "C BIN OFF")</f>
        <v>0</v>
      </c>
      <c r="U83" s="73" t="b">
        <f>AND('Match Sheet'!B115 = "A",'Match Sheet'!C115 = "C BIN ON")</f>
        <v>0</v>
      </c>
      <c r="V83" s="73" t="b">
        <f>AND('Match Sheet'!B115 = "A",'Match Sheet'!C115 = "SUB ON")</f>
        <v>0</v>
      </c>
      <c r="W83" s="73" t="b">
        <f>AND('Match Sheet'!B115 = "A",'Match Sheet'!C115 = "SUB OFF")</f>
        <v>0</v>
      </c>
      <c r="X83" s="73" t="b">
        <f>AND('Match Sheet'!$B115 = "A",'Match Sheet'!$C115 = "RC")</f>
        <v>0</v>
      </c>
      <c r="Y83" s="73" t="b">
        <f>AND('Match Sheet'!$B115 = "A",'Match Sheet'!$C115 = "YC")</f>
        <v>0</v>
      </c>
      <c r="Z83" s="73" t="b">
        <f>AND('Match Sheet'!$B115 = "A",'Match Sheet'!$C115 = "2nd YC")</f>
        <v>0</v>
      </c>
      <c r="AA83" s="73"/>
      <c r="AB83" s="73"/>
      <c r="AC83" s="73"/>
      <c r="AD83" s="73"/>
      <c r="AE83" s="25"/>
      <c r="AF83" s="73" t="b">
        <f>AND('Match Sheet'!B118="B",'Match Sheet'!C118="TRY")</f>
        <v>0</v>
      </c>
      <c r="AG83" s="73" t="b">
        <f>AND('Match Sheet'!B118="B",'Match Sheet'!C118="PEN TRY")</f>
        <v>0</v>
      </c>
      <c r="AH83" s="73" t="b">
        <f>AND('Match Sheet'!B118="B",'Match Sheet'!C118="CON")</f>
        <v>0</v>
      </c>
      <c r="AI83" s="73" t="b">
        <f>AND('Match Sheet'!B118="B",'Match Sheet'!C118="PEN")</f>
        <v>0</v>
      </c>
      <c r="AJ83" s="73" t="b">
        <f>AND('Match Sheet'!B118="B",'Match Sheet'!C118="DG")</f>
        <v>0</v>
      </c>
      <c r="AK83" s="73">
        <f t="shared" si="44"/>
        <v>0</v>
      </c>
      <c r="AL83" s="73">
        <f t="shared" si="45"/>
        <v>0</v>
      </c>
      <c r="AM83" s="73">
        <f t="shared" si="46"/>
        <v>0</v>
      </c>
      <c r="AN83" s="73">
        <f t="shared" si="47"/>
        <v>0</v>
      </c>
      <c r="AO83" s="73">
        <f t="shared" si="48"/>
        <v>0</v>
      </c>
      <c r="AP83" s="73">
        <f t="shared" si="49"/>
        <v>0</v>
      </c>
      <c r="AQ83" s="73">
        <f t="shared" si="51"/>
        <v>75</v>
      </c>
      <c r="AR83" s="73"/>
      <c r="AS83" s="73" t="b">
        <f>AND('Match Sheet'!B115="B",'Match Sheet'!C115="TEMP OFF")</f>
        <v>0</v>
      </c>
      <c r="AT83" s="73" t="b">
        <f>AND('Match Sheet'!B115="B",'Match Sheet'!C115="TEMP ON")</f>
        <v>0</v>
      </c>
      <c r="AU83" s="73" t="b">
        <f>AND('Match Sheet'!B115 = "a",'Match Sheet'!C115 = "br-off")</f>
        <v>0</v>
      </c>
      <c r="AV83" s="73" t="b">
        <f>AND('Match Sheet'!B115 = "a",'Match Sheet'!C115 = "br-on")</f>
        <v>0</v>
      </c>
      <c r="AW83" s="73" t="b">
        <f>AND('Match Sheet'!B115="B",'Match Sheet'!C115="C BIN OFF")</f>
        <v>0</v>
      </c>
      <c r="AX83" s="73" t="b">
        <f>AND('Match Sheet'!B115="b",'Match Sheet'!C115="C BIN ON")</f>
        <v>0</v>
      </c>
      <c r="AY83" s="73" t="b">
        <f>AND('Match Sheet'!B115="B",'Match Sheet'!C115="SUB ON")</f>
        <v>0</v>
      </c>
      <c r="AZ83" s="73" t="b">
        <f>AND('Match Sheet'!B115="B",'Match Sheet'!C115="SUB OFF")</f>
        <v>0</v>
      </c>
      <c r="BA83" s="73" t="b">
        <f>AND('Match Sheet'!$B115="B",'Match Sheet'!$C115="RC")</f>
        <v>0</v>
      </c>
      <c r="BB83" s="73" t="b">
        <f>AND('Match Sheet'!$B115="B",'Match Sheet'!$C115="YC")</f>
        <v>0</v>
      </c>
      <c r="BC83" s="73" t="b">
        <f>AND('Match Sheet'!$B115="B",'Match Sheet'!$C115="2nd YC")</f>
        <v>0</v>
      </c>
    </row>
    <row r="84" spans="2:55" s="24" customFormat="1" x14ac:dyDescent="0.2">
      <c r="B84" s="73" t="b">
        <f>AND('Match Sheet'!B116 = "A",'Match Sheet'!C116 = "TRY")</f>
        <v>0</v>
      </c>
      <c r="C84" s="73" t="b">
        <f>AND('Match Sheet'!B116 = "A",'Match Sheet'!C116 = "PEN TRY")</f>
        <v>0</v>
      </c>
      <c r="D84" s="73" t="b">
        <f>AND('Match Sheet'!B116 = "A",'Match Sheet'!C116 = "CON")</f>
        <v>0</v>
      </c>
      <c r="E84" s="73" t="b">
        <f>AND('Match Sheet'!B116 = "A",'Match Sheet'!C116 = "PEN")</f>
        <v>0</v>
      </c>
      <c r="F84" s="73" t="b">
        <f>AND('Match Sheet'!B116 = "A",'Match Sheet'!C116 = "DG")</f>
        <v>0</v>
      </c>
      <c r="G84" s="73">
        <f t="shared" si="38"/>
        <v>0</v>
      </c>
      <c r="H84" s="73">
        <f t="shared" si="39"/>
        <v>0</v>
      </c>
      <c r="I84" s="73">
        <f t="shared" si="40"/>
        <v>0</v>
      </c>
      <c r="J84" s="73">
        <f t="shared" si="41"/>
        <v>0</v>
      </c>
      <c r="K84" s="73">
        <f t="shared" si="42"/>
        <v>0</v>
      </c>
      <c r="L84" s="73">
        <f t="shared" si="43"/>
        <v>0</v>
      </c>
      <c r="M84" s="73">
        <f t="shared" si="50"/>
        <v>5</v>
      </c>
      <c r="N84" s="73"/>
      <c r="O84" s="73"/>
      <c r="P84" s="73" t="b">
        <f>AND('Match Sheet'!B116 = "A",'Match Sheet'!C116 = "TEMP OFF")</f>
        <v>0</v>
      </c>
      <c r="Q84" s="73" t="b">
        <f>AND('Match Sheet'!B116 = "A",'Match Sheet'!C116 = "TEMP ON")</f>
        <v>0</v>
      </c>
      <c r="R84" s="73" t="b">
        <f>AND('Match Sheet'!B116 = "h",'Match Sheet'!C116 = "br-off")</f>
        <v>0</v>
      </c>
      <c r="S84" s="73" t="b">
        <f>AND('Match Sheet'!B116 = "h",'Match Sheet'!C116 = "br-on")</f>
        <v>0</v>
      </c>
      <c r="T84" s="73" t="b">
        <f>AND('Match Sheet'!B116 = "A",'Match Sheet'!C116 = "C BIN OFF")</f>
        <v>0</v>
      </c>
      <c r="U84" s="73" t="b">
        <f>AND('Match Sheet'!B116 = "A",'Match Sheet'!C116 = "C BIN ON")</f>
        <v>0</v>
      </c>
      <c r="V84" s="73" t="b">
        <f>AND('Match Sheet'!B116 = "A",'Match Sheet'!C116 = "SUB ON")</f>
        <v>0</v>
      </c>
      <c r="W84" s="73" t="b">
        <f>AND('Match Sheet'!B116 = "A",'Match Sheet'!C116 = "SUB OFF")</f>
        <v>0</v>
      </c>
      <c r="X84" s="73" t="b">
        <f>AND('Match Sheet'!$B116 = "A",'Match Sheet'!$C116 = "RC")</f>
        <v>0</v>
      </c>
      <c r="Y84" s="73" t="b">
        <f>AND('Match Sheet'!$B116 = "A",'Match Sheet'!$C116 = "YC")</f>
        <v>0</v>
      </c>
      <c r="Z84" s="73" t="b">
        <f>AND('Match Sheet'!$B116 = "A",'Match Sheet'!$C116 = "2nd YC")</f>
        <v>0</v>
      </c>
      <c r="AA84" s="73"/>
      <c r="AB84" s="73"/>
      <c r="AC84" s="73"/>
      <c r="AD84" s="73"/>
      <c r="AE84" s="25"/>
      <c r="AF84" s="73" t="b">
        <f>AND('Match Sheet'!B119="B",'Match Sheet'!C119="TRY")</f>
        <v>0</v>
      </c>
      <c r="AG84" s="73" t="b">
        <f>AND('Match Sheet'!B119="B",'Match Sheet'!C119="PEN TRY")</f>
        <v>0</v>
      </c>
      <c r="AH84" s="73" t="b">
        <f>AND('Match Sheet'!B119="B",'Match Sheet'!C119="CON")</f>
        <v>0</v>
      </c>
      <c r="AI84" s="73" t="b">
        <f>AND('Match Sheet'!B119="B",'Match Sheet'!C119="PEN")</f>
        <v>0</v>
      </c>
      <c r="AJ84" s="73" t="b">
        <f>AND('Match Sheet'!B119="B",'Match Sheet'!C119="DG")</f>
        <v>0</v>
      </c>
      <c r="AK84" s="73">
        <f t="shared" si="44"/>
        <v>0</v>
      </c>
      <c r="AL84" s="73">
        <f t="shared" si="45"/>
        <v>0</v>
      </c>
      <c r="AM84" s="73">
        <f t="shared" si="46"/>
        <v>0</v>
      </c>
      <c r="AN84" s="73">
        <f t="shared" si="47"/>
        <v>0</v>
      </c>
      <c r="AO84" s="73">
        <f t="shared" si="48"/>
        <v>0</v>
      </c>
      <c r="AP84" s="73">
        <f t="shared" si="49"/>
        <v>0</v>
      </c>
      <c r="AQ84" s="73">
        <f t="shared" si="51"/>
        <v>75</v>
      </c>
      <c r="AR84" s="73"/>
      <c r="AS84" s="73" t="b">
        <f>AND('Match Sheet'!B116="B",'Match Sheet'!C116="TEMP OFF")</f>
        <v>0</v>
      </c>
      <c r="AT84" s="73" t="b">
        <f>AND('Match Sheet'!B116="B",'Match Sheet'!C116="TEMP ON")</f>
        <v>0</v>
      </c>
      <c r="AU84" s="73" t="b">
        <f>AND('Match Sheet'!B116 = "a",'Match Sheet'!C116 = "br-off")</f>
        <v>0</v>
      </c>
      <c r="AV84" s="73" t="b">
        <f>AND('Match Sheet'!B116 = "a",'Match Sheet'!C116 = "br-on")</f>
        <v>0</v>
      </c>
      <c r="AW84" s="73" t="b">
        <f>AND('Match Sheet'!B116="B",'Match Sheet'!C116="C BIN OFF")</f>
        <v>0</v>
      </c>
      <c r="AX84" s="73" t="b">
        <f>AND('Match Sheet'!B116="b",'Match Sheet'!C116="C BIN ON")</f>
        <v>0</v>
      </c>
      <c r="AY84" s="73" t="b">
        <f>AND('Match Sheet'!B116="B",'Match Sheet'!C116="SUB ON")</f>
        <v>0</v>
      </c>
      <c r="AZ84" s="73" t="b">
        <f>AND('Match Sheet'!B116="B",'Match Sheet'!C116="SUB OFF")</f>
        <v>0</v>
      </c>
      <c r="BA84" s="73" t="b">
        <f>AND('Match Sheet'!$B116="B",'Match Sheet'!$C116="RC")</f>
        <v>0</v>
      </c>
      <c r="BB84" s="73" t="b">
        <f>AND('Match Sheet'!$B116="B",'Match Sheet'!$C116="YC")</f>
        <v>0</v>
      </c>
      <c r="BC84" s="73" t="b">
        <f>AND('Match Sheet'!$B116="B",'Match Sheet'!$C116="2nd YC")</f>
        <v>0</v>
      </c>
    </row>
    <row r="85" spans="2:55" s="24" customFormat="1" x14ac:dyDescent="0.2">
      <c r="B85" s="73" t="b">
        <f>AND('Match Sheet'!B117 = "A",'Match Sheet'!C117 = "TRY")</f>
        <v>0</v>
      </c>
      <c r="C85" s="73" t="b">
        <f>AND('Match Sheet'!B117 = "A",'Match Sheet'!C117 = "PEN TRY")</f>
        <v>0</v>
      </c>
      <c r="D85" s="73" t="b">
        <f>AND('Match Sheet'!B117 = "A",'Match Sheet'!C117 = "CON")</f>
        <v>0</v>
      </c>
      <c r="E85" s="73" t="b">
        <f>AND('Match Sheet'!B117 = "A",'Match Sheet'!C117 = "PEN")</f>
        <v>0</v>
      </c>
      <c r="F85" s="73" t="b">
        <f>AND('Match Sheet'!B117 = "A",'Match Sheet'!C117 = "DG")</f>
        <v>0</v>
      </c>
      <c r="G85" s="73">
        <f t="shared" si="38"/>
        <v>0</v>
      </c>
      <c r="H85" s="73">
        <f t="shared" si="39"/>
        <v>0</v>
      </c>
      <c r="I85" s="73">
        <f t="shared" si="40"/>
        <v>0</v>
      </c>
      <c r="J85" s="73">
        <f t="shared" si="41"/>
        <v>0</v>
      </c>
      <c r="K85" s="73">
        <f t="shared" si="42"/>
        <v>0</v>
      </c>
      <c r="L85" s="73">
        <f t="shared" si="43"/>
        <v>0</v>
      </c>
      <c r="M85" s="73">
        <f t="shared" si="50"/>
        <v>5</v>
      </c>
      <c r="N85" s="73"/>
      <c r="O85" s="73"/>
      <c r="P85" s="73" t="b">
        <f>AND('Match Sheet'!B117 = "A",'Match Sheet'!C117 = "TEMP OFF")</f>
        <v>0</v>
      </c>
      <c r="Q85" s="73" t="b">
        <f>AND('Match Sheet'!B117 = "A",'Match Sheet'!C117 = "TEMP ON")</f>
        <v>0</v>
      </c>
      <c r="R85" s="73" t="b">
        <f>AND('Match Sheet'!B117 = "h",'Match Sheet'!C117 = "br-off")</f>
        <v>0</v>
      </c>
      <c r="S85" s="73" t="b">
        <f>AND('Match Sheet'!B117 = "h",'Match Sheet'!C117 = "br-on")</f>
        <v>0</v>
      </c>
      <c r="T85" s="73" t="b">
        <f>AND('Match Sheet'!B117 = "A",'Match Sheet'!C117 = "C BIN OFF")</f>
        <v>0</v>
      </c>
      <c r="U85" s="73" t="b">
        <f>AND('Match Sheet'!B117 = "A",'Match Sheet'!C117 = "C BIN ON")</f>
        <v>0</v>
      </c>
      <c r="V85" s="73" t="b">
        <f>AND('Match Sheet'!B117 = "A",'Match Sheet'!C117 = "SUB ON")</f>
        <v>0</v>
      </c>
      <c r="W85" s="73" t="b">
        <f>AND('Match Sheet'!B117 = "A",'Match Sheet'!C117 = "SUB OFF")</f>
        <v>0</v>
      </c>
      <c r="X85" s="73" t="b">
        <f>AND('Match Sheet'!$B117 = "A",'Match Sheet'!$C117 = "RC")</f>
        <v>0</v>
      </c>
      <c r="Y85" s="73" t="b">
        <f>AND('Match Sheet'!$B117 = "A",'Match Sheet'!$C117 = "YC")</f>
        <v>0</v>
      </c>
      <c r="Z85" s="73" t="b">
        <f>AND('Match Sheet'!$B117 = "A",'Match Sheet'!$C117 = "2nd YC")</f>
        <v>0</v>
      </c>
      <c r="AA85" s="73"/>
      <c r="AB85" s="73"/>
      <c r="AC85" s="73"/>
      <c r="AD85" s="73"/>
      <c r="AE85" s="25"/>
      <c r="AF85" s="73" t="b">
        <f>AND('Match Sheet'!B120="B",'Match Sheet'!C120="TRY")</f>
        <v>0</v>
      </c>
      <c r="AG85" s="73" t="b">
        <f>AND('Match Sheet'!B120="B",'Match Sheet'!C120="PEN TRY")</f>
        <v>0</v>
      </c>
      <c r="AH85" s="73" t="b">
        <f>AND('Match Sheet'!B120="B",'Match Sheet'!C120="CON")</f>
        <v>0</v>
      </c>
      <c r="AI85" s="73" t="b">
        <f>AND('Match Sheet'!B120="B",'Match Sheet'!C120="PEN")</f>
        <v>0</v>
      </c>
      <c r="AJ85" s="73" t="b">
        <f>AND('Match Sheet'!B120="B",'Match Sheet'!C120="DG")</f>
        <v>0</v>
      </c>
      <c r="AK85" s="73">
        <f t="shared" si="44"/>
        <v>0</v>
      </c>
      <c r="AL85" s="73">
        <f t="shared" si="45"/>
        <v>0</v>
      </c>
      <c r="AM85" s="73">
        <f t="shared" si="46"/>
        <v>0</v>
      </c>
      <c r="AN85" s="73">
        <f t="shared" si="47"/>
        <v>0</v>
      </c>
      <c r="AO85" s="73">
        <f t="shared" si="48"/>
        <v>0</v>
      </c>
      <c r="AP85" s="73">
        <f t="shared" si="49"/>
        <v>0</v>
      </c>
      <c r="AQ85" s="73">
        <f t="shared" si="51"/>
        <v>75</v>
      </c>
      <c r="AR85" s="73"/>
      <c r="AS85" s="73" t="b">
        <f>AND('Match Sheet'!B117="B",'Match Sheet'!C117="TEMP OFF")</f>
        <v>0</v>
      </c>
      <c r="AT85" s="73" t="b">
        <f>AND('Match Sheet'!B117="B",'Match Sheet'!C117="TEMP ON")</f>
        <v>0</v>
      </c>
      <c r="AU85" s="73" t="b">
        <f>AND('Match Sheet'!B117 = "a",'Match Sheet'!C117 = "br-off")</f>
        <v>0</v>
      </c>
      <c r="AV85" s="73" t="b">
        <f>AND('Match Sheet'!B117 = "a",'Match Sheet'!C117 = "br-on")</f>
        <v>0</v>
      </c>
      <c r="AW85" s="73" t="b">
        <f>AND('Match Sheet'!B117="B",'Match Sheet'!C117="C BIN OFF")</f>
        <v>0</v>
      </c>
      <c r="AX85" s="73" t="b">
        <f>AND('Match Sheet'!B117="b",'Match Sheet'!C117="C BIN ON")</f>
        <v>0</v>
      </c>
      <c r="AY85" s="73" t="b">
        <f>AND('Match Sheet'!B117="B",'Match Sheet'!C117="SUB ON")</f>
        <v>0</v>
      </c>
      <c r="AZ85" s="73" t="b">
        <f>AND('Match Sheet'!B117="B",'Match Sheet'!C117="SUB OFF")</f>
        <v>0</v>
      </c>
      <c r="BA85" s="73" t="b">
        <f>AND('Match Sheet'!$B117="B",'Match Sheet'!$C117="RC")</f>
        <v>0</v>
      </c>
      <c r="BB85" s="73" t="b">
        <f>AND('Match Sheet'!$B117="B",'Match Sheet'!$C117="YC")</f>
        <v>0</v>
      </c>
      <c r="BC85" s="73" t="b">
        <f>AND('Match Sheet'!$B117="B",'Match Sheet'!$C117="2nd YC")</f>
        <v>0</v>
      </c>
    </row>
    <row r="86" spans="2:55" s="24" customFormat="1" x14ac:dyDescent="0.2">
      <c r="B86" s="73" t="b">
        <f>AND('Match Sheet'!B118 = "A",'Match Sheet'!C118 = "TRY")</f>
        <v>0</v>
      </c>
      <c r="C86" s="73" t="b">
        <f>AND('Match Sheet'!B118 = "A",'Match Sheet'!C118 = "PEN TRY")</f>
        <v>0</v>
      </c>
      <c r="D86" s="73" t="b">
        <f>AND('Match Sheet'!B118 = "A",'Match Sheet'!C118 = "CON")</f>
        <v>0</v>
      </c>
      <c r="E86" s="73" t="b">
        <f>AND('Match Sheet'!B118 = "A",'Match Sheet'!C118 = "PEN")</f>
        <v>0</v>
      </c>
      <c r="F86" s="73" t="b">
        <f>AND('Match Sheet'!B118 = "A",'Match Sheet'!C118 = "DG")</f>
        <v>0</v>
      </c>
      <c r="G86" s="73">
        <f t="shared" si="38"/>
        <v>0</v>
      </c>
      <c r="H86" s="73">
        <f t="shared" si="39"/>
        <v>0</v>
      </c>
      <c r="I86" s="73">
        <f t="shared" si="40"/>
        <v>0</v>
      </c>
      <c r="J86" s="73">
        <f t="shared" si="41"/>
        <v>0</v>
      </c>
      <c r="K86" s="73">
        <f t="shared" si="42"/>
        <v>0</v>
      </c>
      <c r="L86" s="73">
        <f t="shared" si="43"/>
        <v>0</v>
      </c>
      <c r="M86" s="73">
        <f t="shared" si="50"/>
        <v>5</v>
      </c>
      <c r="N86" s="73"/>
      <c r="O86" s="73"/>
      <c r="P86" s="73" t="b">
        <f>AND('Match Sheet'!B118 = "A",'Match Sheet'!C118 = "TEMP OFF")</f>
        <v>0</v>
      </c>
      <c r="Q86" s="73" t="b">
        <f>AND('Match Sheet'!B118 = "A",'Match Sheet'!C118 = "TEMP ON")</f>
        <v>0</v>
      </c>
      <c r="R86" s="73" t="b">
        <f>AND('Match Sheet'!B118 = "h",'Match Sheet'!C118 = "br-off")</f>
        <v>0</v>
      </c>
      <c r="S86" s="73" t="b">
        <f>AND('Match Sheet'!B118 = "h",'Match Sheet'!C118 = "br-on")</f>
        <v>0</v>
      </c>
      <c r="T86" s="73" t="b">
        <f>AND('Match Sheet'!B118 = "A",'Match Sheet'!C118 = "C BIN OFF")</f>
        <v>0</v>
      </c>
      <c r="U86" s="73" t="b">
        <f>AND('Match Sheet'!B118 = "A",'Match Sheet'!C118 = "C BIN ON")</f>
        <v>0</v>
      </c>
      <c r="V86" s="73" t="b">
        <f>AND('Match Sheet'!B118 = "A",'Match Sheet'!C118 = "SUB ON")</f>
        <v>0</v>
      </c>
      <c r="W86" s="73" t="b">
        <f>AND('Match Sheet'!B118 = "A",'Match Sheet'!C118 = "SUB OFF")</f>
        <v>0</v>
      </c>
      <c r="X86" s="73" t="b">
        <f>AND('Match Sheet'!$B118 = "A",'Match Sheet'!$C118 = "RC")</f>
        <v>0</v>
      </c>
      <c r="Y86" s="73" t="b">
        <f>AND('Match Sheet'!$B118 = "A",'Match Sheet'!$C118 = "YC")</f>
        <v>0</v>
      </c>
      <c r="Z86" s="73" t="b">
        <f>AND('Match Sheet'!$B118 = "A",'Match Sheet'!$C118 = "2nd YC")</f>
        <v>0</v>
      </c>
      <c r="AA86" s="73"/>
      <c r="AB86" s="73"/>
      <c r="AC86" s="73"/>
      <c r="AD86" s="73"/>
      <c r="AE86" s="25"/>
      <c r="AF86" s="73" t="b">
        <f>AND('Match Sheet'!B121="B",'Match Sheet'!C121="TRY")</f>
        <v>0</v>
      </c>
      <c r="AG86" s="73" t="b">
        <f>AND('Match Sheet'!B121="B",'Match Sheet'!C121="PEN TRY")</f>
        <v>0</v>
      </c>
      <c r="AH86" s="73" t="b">
        <f>AND('Match Sheet'!B121="B",'Match Sheet'!C121="CON")</f>
        <v>0</v>
      </c>
      <c r="AI86" s="73" t="b">
        <f>AND('Match Sheet'!B121="B",'Match Sheet'!C121="PEN")</f>
        <v>0</v>
      </c>
      <c r="AJ86" s="73" t="b">
        <f>AND('Match Sheet'!B121="B",'Match Sheet'!C121="DG")</f>
        <v>0</v>
      </c>
      <c r="AK86" s="73">
        <f t="shared" si="44"/>
        <v>0</v>
      </c>
      <c r="AL86" s="73">
        <f t="shared" si="45"/>
        <v>0</v>
      </c>
      <c r="AM86" s="73">
        <f t="shared" si="46"/>
        <v>0</v>
      </c>
      <c r="AN86" s="73">
        <f t="shared" si="47"/>
        <v>0</v>
      </c>
      <c r="AO86" s="73">
        <f t="shared" si="48"/>
        <v>0</v>
      </c>
      <c r="AP86" s="73">
        <f t="shared" si="49"/>
        <v>0</v>
      </c>
      <c r="AQ86" s="73">
        <f t="shared" si="51"/>
        <v>75</v>
      </c>
      <c r="AR86" s="73"/>
      <c r="AS86" s="73" t="b">
        <f>AND('Match Sheet'!B118="B",'Match Sheet'!C118="TEMP OFF")</f>
        <v>0</v>
      </c>
      <c r="AT86" s="73" t="b">
        <f>AND('Match Sheet'!B118="B",'Match Sheet'!C118="TEMP ON")</f>
        <v>0</v>
      </c>
      <c r="AU86" s="73" t="b">
        <f>AND('Match Sheet'!B118 = "a",'Match Sheet'!C118 = "br-off")</f>
        <v>0</v>
      </c>
      <c r="AV86" s="73" t="b">
        <f>AND('Match Sheet'!B118 = "a",'Match Sheet'!C118 = "br-on")</f>
        <v>0</v>
      </c>
      <c r="AW86" s="73" t="b">
        <f>AND('Match Sheet'!B118="B",'Match Sheet'!C118="C BIN OFF")</f>
        <v>0</v>
      </c>
      <c r="AX86" s="73" t="b">
        <f>AND('Match Sheet'!B118="b",'Match Sheet'!C118="C BIN ON")</f>
        <v>0</v>
      </c>
      <c r="AY86" s="73" t="b">
        <f>AND('Match Sheet'!B118="B",'Match Sheet'!C118="SUB ON")</f>
        <v>0</v>
      </c>
      <c r="AZ86" s="73" t="b">
        <f>AND('Match Sheet'!B118="B",'Match Sheet'!C118="SUB OFF")</f>
        <v>0</v>
      </c>
      <c r="BA86" s="73" t="b">
        <f>AND('Match Sheet'!$B118="B",'Match Sheet'!$C118="RC")</f>
        <v>0</v>
      </c>
      <c r="BB86" s="73" t="b">
        <f>AND('Match Sheet'!$B118="B",'Match Sheet'!$C118="YC")</f>
        <v>0</v>
      </c>
      <c r="BC86" s="73" t="b">
        <f>AND('Match Sheet'!$B118="B",'Match Sheet'!$C118="2nd YC")</f>
        <v>0</v>
      </c>
    </row>
    <row r="87" spans="2:55" s="24" customFormat="1" x14ac:dyDescent="0.2">
      <c r="B87" s="73" t="b">
        <f>AND('Match Sheet'!B119 = "A",'Match Sheet'!C119 = "TRY")</f>
        <v>0</v>
      </c>
      <c r="C87" s="73" t="b">
        <f>AND('Match Sheet'!B119 = "A",'Match Sheet'!C119 = "PEN TRY")</f>
        <v>0</v>
      </c>
      <c r="D87" s="73" t="b">
        <f>AND('Match Sheet'!B119 = "A",'Match Sheet'!C119 = "CON")</f>
        <v>0</v>
      </c>
      <c r="E87" s="73" t="b">
        <f>AND('Match Sheet'!B119 = "A",'Match Sheet'!C119 = "PEN")</f>
        <v>0</v>
      </c>
      <c r="F87" s="73" t="b">
        <f>AND('Match Sheet'!B119 = "A",'Match Sheet'!C119 = "DG")</f>
        <v>0</v>
      </c>
      <c r="G87" s="73">
        <f t="shared" si="38"/>
        <v>0</v>
      </c>
      <c r="H87" s="73">
        <f t="shared" si="39"/>
        <v>0</v>
      </c>
      <c r="I87" s="73">
        <f t="shared" si="40"/>
        <v>0</v>
      </c>
      <c r="J87" s="73">
        <f t="shared" si="41"/>
        <v>0</v>
      </c>
      <c r="K87" s="73">
        <f t="shared" si="42"/>
        <v>0</v>
      </c>
      <c r="L87" s="73">
        <f t="shared" si="43"/>
        <v>0</v>
      </c>
      <c r="M87" s="73">
        <f t="shared" si="50"/>
        <v>5</v>
      </c>
      <c r="N87" s="73"/>
      <c r="O87" s="73"/>
      <c r="P87" s="73" t="b">
        <f>AND('Match Sheet'!B119 = "A",'Match Sheet'!C119 = "TEMP OFF")</f>
        <v>0</v>
      </c>
      <c r="Q87" s="73" t="b">
        <f>AND('Match Sheet'!B119 = "A",'Match Sheet'!C119 = "TEMP ON")</f>
        <v>0</v>
      </c>
      <c r="R87" s="73" t="b">
        <f>AND('Match Sheet'!B119 = "h",'Match Sheet'!C119 = "br-off")</f>
        <v>0</v>
      </c>
      <c r="S87" s="73" t="b">
        <f>AND('Match Sheet'!B119 = "h",'Match Sheet'!C119 = "br-on")</f>
        <v>0</v>
      </c>
      <c r="T87" s="73" t="b">
        <f>AND('Match Sheet'!B119 = "A",'Match Sheet'!C119 = "C BIN OFF")</f>
        <v>0</v>
      </c>
      <c r="U87" s="73" t="b">
        <f>AND('Match Sheet'!B119 = "A",'Match Sheet'!C119 = "C BIN ON")</f>
        <v>0</v>
      </c>
      <c r="V87" s="73" t="b">
        <f>AND('Match Sheet'!B119 = "A",'Match Sheet'!C119 = "SUB ON")</f>
        <v>0</v>
      </c>
      <c r="W87" s="73" t="b">
        <f>AND('Match Sheet'!B119 = "A",'Match Sheet'!C119 = "SUB OFF")</f>
        <v>0</v>
      </c>
      <c r="X87" s="73" t="b">
        <f>AND('Match Sheet'!$B119 = "A",'Match Sheet'!$C119 = "RC")</f>
        <v>0</v>
      </c>
      <c r="Y87" s="73" t="b">
        <f>AND('Match Sheet'!$B119 = "A",'Match Sheet'!$C119 = "YC")</f>
        <v>0</v>
      </c>
      <c r="Z87" s="73" t="b">
        <f>AND('Match Sheet'!$B119 = "A",'Match Sheet'!$C119 = "2nd YC")</f>
        <v>0</v>
      </c>
      <c r="AA87" s="73"/>
      <c r="AB87" s="73"/>
      <c r="AC87" s="73"/>
      <c r="AD87" s="73"/>
      <c r="AE87" s="25"/>
      <c r="AF87" s="73" t="b">
        <f>AND('Match Sheet'!B122="B",'Match Sheet'!C122="TRY")</f>
        <v>0</v>
      </c>
      <c r="AG87" s="73" t="b">
        <f>AND('Match Sheet'!B122="B",'Match Sheet'!C122="PEN TRY")</f>
        <v>0</v>
      </c>
      <c r="AH87" s="73" t="b">
        <f>AND('Match Sheet'!B122="B",'Match Sheet'!C122="CON")</f>
        <v>0</v>
      </c>
      <c r="AI87" s="73" t="b">
        <f>AND('Match Sheet'!B122="B",'Match Sheet'!C122="PEN")</f>
        <v>0</v>
      </c>
      <c r="AJ87" s="73" t="b">
        <f>AND('Match Sheet'!B122="B",'Match Sheet'!C122="DG")</f>
        <v>0</v>
      </c>
      <c r="AK87" s="73">
        <f t="shared" si="44"/>
        <v>0</v>
      </c>
      <c r="AL87" s="73">
        <f t="shared" si="45"/>
        <v>0</v>
      </c>
      <c r="AM87" s="73">
        <f t="shared" si="46"/>
        <v>0</v>
      </c>
      <c r="AN87" s="73">
        <f t="shared" si="47"/>
        <v>0</v>
      </c>
      <c r="AO87" s="73">
        <f t="shared" si="48"/>
        <v>0</v>
      </c>
      <c r="AP87" s="73">
        <f t="shared" si="49"/>
        <v>0</v>
      </c>
      <c r="AQ87" s="73">
        <f t="shared" si="51"/>
        <v>75</v>
      </c>
      <c r="AR87" s="73"/>
      <c r="AS87" s="73" t="b">
        <f>AND('Match Sheet'!B119="B",'Match Sheet'!C119="TEMP OFF")</f>
        <v>0</v>
      </c>
      <c r="AT87" s="73" t="b">
        <f>AND('Match Sheet'!B119="B",'Match Sheet'!C119="TEMP ON")</f>
        <v>0</v>
      </c>
      <c r="AU87" s="73" t="b">
        <f>AND('Match Sheet'!B119 = "a",'Match Sheet'!C119 = "br-off")</f>
        <v>0</v>
      </c>
      <c r="AV87" s="73" t="b">
        <f>AND('Match Sheet'!B119 = "a",'Match Sheet'!C119 = "br-on")</f>
        <v>0</v>
      </c>
      <c r="AW87" s="73" t="b">
        <f>AND('Match Sheet'!B119="B",'Match Sheet'!C119="C BIN OFF")</f>
        <v>0</v>
      </c>
      <c r="AX87" s="73" t="b">
        <f>AND('Match Sheet'!B119="b",'Match Sheet'!C119="C BIN ON")</f>
        <v>0</v>
      </c>
      <c r="AY87" s="73" t="b">
        <f>AND('Match Sheet'!B119="B",'Match Sheet'!C119="SUB ON")</f>
        <v>0</v>
      </c>
      <c r="AZ87" s="73" t="b">
        <f>AND('Match Sheet'!B119="B",'Match Sheet'!C119="SUB OFF")</f>
        <v>0</v>
      </c>
      <c r="BA87" s="73" t="b">
        <f>AND('Match Sheet'!$B119="B",'Match Sheet'!$C119="RC")</f>
        <v>0</v>
      </c>
      <c r="BB87" s="73" t="b">
        <f>AND('Match Sheet'!$B119="B",'Match Sheet'!$C119="YC")</f>
        <v>0</v>
      </c>
      <c r="BC87" s="73" t="b">
        <f>AND('Match Sheet'!$B119="B",'Match Sheet'!$C119="2nd YC")</f>
        <v>0</v>
      </c>
    </row>
    <row r="88" spans="2:55" s="24" customFormat="1" x14ac:dyDescent="0.2">
      <c r="B88" s="73" t="b">
        <f>AND('Match Sheet'!B120 = "A",'Match Sheet'!C120 = "TRY")</f>
        <v>0</v>
      </c>
      <c r="C88" s="73" t="b">
        <f>AND('Match Sheet'!B120 = "A",'Match Sheet'!C120 = "PEN TRY")</f>
        <v>0</v>
      </c>
      <c r="D88" s="73" t="b">
        <f>AND('Match Sheet'!B120 = "A",'Match Sheet'!C120 = "CON")</f>
        <v>0</v>
      </c>
      <c r="E88" s="73" t="b">
        <f>AND('Match Sheet'!B120 = "A",'Match Sheet'!C120 = "PEN")</f>
        <v>0</v>
      </c>
      <c r="F88" s="73" t="b">
        <f>AND('Match Sheet'!B120 = "A",'Match Sheet'!C120 = "DG")</f>
        <v>0</v>
      </c>
      <c r="G88" s="73">
        <f t="shared" si="38"/>
        <v>0</v>
      </c>
      <c r="H88" s="73">
        <f t="shared" si="39"/>
        <v>0</v>
      </c>
      <c r="I88" s="73">
        <f t="shared" si="40"/>
        <v>0</v>
      </c>
      <c r="J88" s="73">
        <f t="shared" si="41"/>
        <v>0</v>
      </c>
      <c r="K88" s="73">
        <f t="shared" si="42"/>
        <v>0</v>
      </c>
      <c r="L88" s="73">
        <f t="shared" si="43"/>
        <v>0</v>
      </c>
      <c r="M88" s="73">
        <f t="shared" si="50"/>
        <v>5</v>
      </c>
      <c r="N88" s="73"/>
      <c r="O88" s="73"/>
      <c r="P88" s="73" t="b">
        <f>AND('Match Sheet'!B120 = "A",'Match Sheet'!C120 = "TEMP OFF")</f>
        <v>0</v>
      </c>
      <c r="Q88" s="73" t="b">
        <f>AND('Match Sheet'!B120 = "A",'Match Sheet'!C120 = "TEMP ON")</f>
        <v>0</v>
      </c>
      <c r="R88" s="73" t="b">
        <f>AND('Match Sheet'!B120 = "h",'Match Sheet'!C120 = "br-off")</f>
        <v>0</v>
      </c>
      <c r="S88" s="73" t="b">
        <f>AND('Match Sheet'!B120 = "h",'Match Sheet'!C120 = "br-on")</f>
        <v>0</v>
      </c>
      <c r="T88" s="73" t="b">
        <f>AND('Match Sheet'!B120 = "A",'Match Sheet'!C120 = "C BIN OFF")</f>
        <v>0</v>
      </c>
      <c r="U88" s="73" t="b">
        <f>AND('Match Sheet'!B120 = "A",'Match Sheet'!C120 = "C BIN ON")</f>
        <v>0</v>
      </c>
      <c r="V88" s="73" t="b">
        <f>AND('Match Sheet'!B120 = "A",'Match Sheet'!C120 = "SUB ON")</f>
        <v>0</v>
      </c>
      <c r="W88" s="73" t="b">
        <f>AND('Match Sheet'!B120 = "A",'Match Sheet'!C120 = "SUB OFF")</f>
        <v>0</v>
      </c>
      <c r="X88" s="73" t="b">
        <f>AND('Match Sheet'!$B120 = "A",'Match Sheet'!$C120 = "RC")</f>
        <v>0</v>
      </c>
      <c r="Y88" s="73" t="b">
        <f>AND('Match Sheet'!$B120 = "A",'Match Sheet'!$C120 = "YC")</f>
        <v>0</v>
      </c>
      <c r="Z88" s="73" t="b">
        <f>AND('Match Sheet'!$B120 = "A",'Match Sheet'!$C120 = "2nd YC")</f>
        <v>0</v>
      </c>
      <c r="AA88" s="73"/>
      <c r="AB88" s="73"/>
      <c r="AC88" s="73"/>
      <c r="AD88" s="73"/>
      <c r="AE88" s="25"/>
      <c r="AF88" s="73" t="b">
        <f>AND('Match Sheet'!B123="B",'Match Sheet'!C123="TRY")</f>
        <v>0</v>
      </c>
      <c r="AG88" s="73" t="b">
        <f>AND('Match Sheet'!B123="B",'Match Sheet'!C123="PEN TRY")</f>
        <v>0</v>
      </c>
      <c r="AH88" s="73" t="b">
        <f>AND('Match Sheet'!B123="B",'Match Sheet'!C123="CON")</f>
        <v>0</v>
      </c>
      <c r="AI88" s="73" t="b">
        <f>AND('Match Sheet'!B123="B",'Match Sheet'!C123="PEN")</f>
        <v>0</v>
      </c>
      <c r="AJ88" s="73" t="b">
        <f>AND('Match Sheet'!B123="B",'Match Sheet'!C123="DG")</f>
        <v>0</v>
      </c>
      <c r="AK88" s="73">
        <f t="shared" si="44"/>
        <v>0</v>
      </c>
      <c r="AL88" s="73">
        <f t="shared" si="45"/>
        <v>0</v>
      </c>
      <c r="AM88" s="73">
        <f t="shared" si="46"/>
        <v>0</v>
      </c>
      <c r="AN88" s="73">
        <f t="shared" si="47"/>
        <v>0</v>
      </c>
      <c r="AO88" s="73">
        <f t="shared" si="48"/>
        <v>0</v>
      </c>
      <c r="AP88" s="73">
        <f t="shared" si="49"/>
        <v>0</v>
      </c>
      <c r="AQ88" s="73">
        <f t="shared" si="51"/>
        <v>75</v>
      </c>
      <c r="AR88" s="73"/>
      <c r="AS88" s="73" t="b">
        <f>AND('Match Sheet'!B120="B",'Match Sheet'!C120="TEMP OFF")</f>
        <v>0</v>
      </c>
      <c r="AT88" s="73" t="b">
        <f>AND('Match Sheet'!B120="B",'Match Sheet'!C120="TEMP ON")</f>
        <v>0</v>
      </c>
      <c r="AU88" s="73" t="b">
        <f>AND('Match Sheet'!B120 = "a",'Match Sheet'!C120 = "br-off")</f>
        <v>0</v>
      </c>
      <c r="AV88" s="73" t="b">
        <f>AND('Match Sheet'!B120 = "a",'Match Sheet'!C120 = "br-on")</f>
        <v>0</v>
      </c>
      <c r="AW88" s="73" t="b">
        <f>AND('Match Sheet'!B120="B",'Match Sheet'!C120="C BIN OFF")</f>
        <v>0</v>
      </c>
      <c r="AX88" s="73" t="b">
        <f>AND('Match Sheet'!B120="b",'Match Sheet'!C120="C BIN ON")</f>
        <v>0</v>
      </c>
      <c r="AY88" s="73" t="b">
        <f>AND('Match Sheet'!B120="B",'Match Sheet'!C120="SUB ON")</f>
        <v>0</v>
      </c>
      <c r="AZ88" s="73" t="b">
        <f>AND('Match Sheet'!B120="B",'Match Sheet'!C120="SUB OFF")</f>
        <v>0</v>
      </c>
      <c r="BA88" s="73" t="b">
        <f>AND('Match Sheet'!$B120="B",'Match Sheet'!$C120="RC")</f>
        <v>0</v>
      </c>
      <c r="BB88" s="73" t="b">
        <f>AND('Match Sheet'!$B120="B",'Match Sheet'!$C120="YC")</f>
        <v>0</v>
      </c>
      <c r="BC88" s="73" t="b">
        <f>AND('Match Sheet'!$B120="B",'Match Sheet'!$C120="2nd YC")</f>
        <v>0</v>
      </c>
    </row>
    <row r="89" spans="2:55" s="24" customFormat="1" x14ac:dyDescent="0.2">
      <c r="B89" s="73" t="b">
        <f>AND('Match Sheet'!B121 = "A",'Match Sheet'!C121 = "TRY")</f>
        <v>0</v>
      </c>
      <c r="C89" s="73" t="b">
        <f>AND('Match Sheet'!B121 = "A",'Match Sheet'!C121 = "PEN TRY")</f>
        <v>0</v>
      </c>
      <c r="D89" s="73" t="b">
        <f>AND('Match Sheet'!B121 = "A",'Match Sheet'!C121 = "CON")</f>
        <v>0</v>
      </c>
      <c r="E89" s="73" t="b">
        <f>AND('Match Sheet'!B121 = "A",'Match Sheet'!C121 = "PEN")</f>
        <v>0</v>
      </c>
      <c r="F89" s="73" t="b">
        <f>AND('Match Sheet'!B121 = "A",'Match Sheet'!C121 = "DG")</f>
        <v>0</v>
      </c>
      <c r="G89" s="73">
        <f t="shared" si="38"/>
        <v>0</v>
      </c>
      <c r="H89" s="73">
        <f t="shared" si="39"/>
        <v>0</v>
      </c>
      <c r="I89" s="73">
        <f t="shared" si="40"/>
        <v>0</v>
      </c>
      <c r="J89" s="73">
        <f t="shared" si="41"/>
        <v>0</v>
      </c>
      <c r="K89" s="73">
        <f t="shared" si="42"/>
        <v>0</v>
      </c>
      <c r="L89" s="73">
        <f t="shared" si="43"/>
        <v>0</v>
      </c>
      <c r="M89" s="73">
        <f t="shared" si="50"/>
        <v>5</v>
      </c>
      <c r="N89" s="73"/>
      <c r="O89" s="73"/>
      <c r="P89" s="73" t="b">
        <f>AND('Match Sheet'!B121 = "A",'Match Sheet'!C121 = "TEMP OFF")</f>
        <v>0</v>
      </c>
      <c r="Q89" s="73" t="b">
        <f>AND('Match Sheet'!B121 = "A",'Match Sheet'!C121 = "TEMP ON")</f>
        <v>0</v>
      </c>
      <c r="R89" s="73" t="b">
        <f>AND('Match Sheet'!B121 = "h",'Match Sheet'!C121 = "br-off")</f>
        <v>0</v>
      </c>
      <c r="S89" s="73" t="b">
        <f>AND('Match Sheet'!B121 = "h",'Match Sheet'!C121 = "br-on")</f>
        <v>0</v>
      </c>
      <c r="T89" s="73" t="b">
        <f>AND('Match Sheet'!B121 = "A",'Match Sheet'!C121 = "C BIN OFF")</f>
        <v>0</v>
      </c>
      <c r="U89" s="73" t="b">
        <f>AND('Match Sheet'!B121 = "A",'Match Sheet'!C121 = "C BIN ON")</f>
        <v>0</v>
      </c>
      <c r="V89" s="73" t="b">
        <f>AND('Match Sheet'!B121 = "A",'Match Sheet'!C121 = "SUB ON")</f>
        <v>0</v>
      </c>
      <c r="W89" s="73" t="b">
        <f>AND('Match Sheet'!B121 = "A",'Match Sheet'!C121 = "SUB OFF")</f>
        <v>0</v>
      </c>
      <c r="X89" s="73" t="b">
        <f>AND('Match Sheet'!$B121 = "A",'Match Sheet'!$C121 = "RC")</f>
        <v>0</v>
      </c>
      <c r="Y89" s="73" t="b">
        <f>AND('Match Sheet'!$B121 = "A",'Match Sheet'!$C121 = "YC")</f>
        <v>0</v>
      </c>
      <c r="Z89" s="73" t="b">
        <f>AND('Match Sheet'!$B121 = "A",'Match Sheet'!$C121 = "2nd YC")</f>
        <v>0</v>
      </c>
      <c r="AA89" s="73"/>
      <c r="AB89" s="73"/>
      <c r="AC89" s="73"/>
      <c r="AD89" s="73"/>
      <c r="AE89" s="25"/>
      <c r="AF89" s="73" t="b">
        <f>AND('Match Sheet'!B124="B",'Match Sheet'!C124="TRY")</f>
        <v>0</v>
      </c>
      <c r="AG89" s="73" t="b">
        <f>AND('Match Sheet'!B124="B",'Match Sheet'!C124="PEN TRY")</f>
        <v>0</v>
      </c>
      <c r="AH89" s="73" t="b">
        <f>AND('Match Sheet'!B124="B",'Match Sheet'!C124="CON")</f>
        <v>0</v>
      </c>
      <c r="AI89" s="73" t="b">
        <f>AND('Match Sheet'!B124="B",'Match Sheet'!C124="PEN")</f>
        <v>0</v>
      </c>
      <c r="AJ89" s="73" t="b">
        <f>AND('Match Sheet'!B124="B",'Match Sheet'!C124="DG")</f>
        <v>0</v>
      </c>
      <c r="AK89" s="73">
        <f t="shared" si="44"/>
        <v>0</v>
      </c>
      <c r="AL89" s="73">
        <f t="shared" si="45"/>
        <v>0</v>
      </c>
      <c r="AM89" s="73">
        <f t="shared" si="46"/>
        <v>0</v>
      </c>
      <c r="AN89" s="73">
        <f t="shared" si="47"/>
        <v>0</v>
      </c>
      <c r="AO89" s="73">
        <f t="shared" si="48"/>
        <v>0</v>
      </c>
      <c r="AP89" s="73">
        <f t="shared" si="49"/>
        <v>0</v>
      </c>
      <c r="AQ89" s="73">
        <f t="shared" si="51"/>
        <v>75</v>
      </c>
      <c r="AR89" s="73"/>
      <c r="AS89" s="73" t="b">
        <f>AND('Match Sheet'!B121="B",'Match Sheet'!C121="TEMP OFF")</f>
        <v>0</v>
      </c>
      <c r="AT89" s="73" t="b">
        <f>AND('Match Sheet'!B121="B",'Match Sheet'!C121="TEMP ON")</f>
        <v>0</v>
      </c>
      <c r="AU89" s="73" t="b">
        <f>AND('Match Sheet'!B121 = "a",'Match Sheet'!C121 = "br-off")</f>
        <v>0</v>
      </c>
      <c r="AV89" s="73" t="b">
        <f>AND('Match Sheet'!B121 = "a",'Match Sheet'!C121 = "br-on")</f>
        <v>0</v>
      </c>
      <c r="AW89" s="73" t="b">
        <f>AND('Match Sheet'!B121="B",'Match Sheet'!C121="C BIN OFF")</f>
        <v>0</v>
      </c>
      <c r="AX89" s="73" t="b">
        <f>AND('Match Sheet'!B121="b",'Match Sheet'!C121="C BIN ON")</f>
        <v>0</v>
      </c>
      <c r="AY89" s="73" t="b">
        <f>AND('Match Sheet'!B121="B",'Match Sheet'!C121="SUB ON")</f>
        <v>0</v>
      </c>
      <c r="AZ89" s="73" t="b">
        <f>AND('Match Sheet'!B121="B",'Match Sheet'!C121="SUB OFF")</f>
        <v>0</v>
      </c>
      <c r="BA89" s="73" t="b">
        <f>AND('Match Sheet'!$B121="B",'Match Sheet'!$C121="RC")</f>
        <v>0</v>
      </c>
      <c r="BB89" s="73" t="b">
        <f>AND('Match Sheet'!$B121="B",'Match Sheet'!$C121="YC")</f>
        <v>0</v>
      </c>
      <c r="BC89" s="73" t="b">
        <f>AND('Match Sheet'!$B121="B",'Match Sheet'!$C121="2nd YC")</f>
        <v>0</v>
      </c>
    </row>
    <row r="90" spans="2:55" s="24" customFormat="1" x14ac:dyDescent="0.2">
      <c r="B90" s="73" t="b">
        <f>AND('Match Sheet'!B122 = "A",'Match Sheet'!C122 = "TRY")</f>
        <v>0</v>
      </c>
      <c r="C90" s="73" t="b">
        <f>AND('Match Sheet'!B122 = "A",'Match Sheet'!C122 = "PEN TRY")</f>
        <v>0</v>
      </c>
      <c r="D90" s="73" t="b">
        <f>AND('Match Sheet'!B122 = "A",'Match Sheet'!C122 = "CON")</f>
        <v>0</v>
      </c>
      <c r="E90" s="73" t="b">
        <f>AND('Match Sheet'!B122 = "A",'Match Sheet'!C122 = "PEN")</f>
        <v>0</v>
      </c>
      <c r="F90" s="73" t="b">
        <f>AND('Match Sheet'!B122 = "A",'Match Sheet'!C122 = "DG")</f>
        <v>0</v>
      </c>
      <c r="G90" s="73">
        <f t="shared" si="38"/>
        <v>0</v>
      </c>
      <c r="H90" s="73">
        <f t="shared" si="39"/>
        <v>0</v>
      </c>
      <c r="I90" s="73">
        <f t="shared" si="40"/>
        <v>0</v>
      </c>
      <c r="J90" s="73">
        <f t="shared" si="41"/>
        <v>0</v>
      </c>
      <c r="K90" s="73">
        <f t="shared" si="42"/>
        <v>0</v>
      </c>
      <c r="L90" s="73">
        <f t="shared" si="43"/>
        <v>0</v>
      </c>
      <c r="M90" s="73">
        <f t="shared" si="50"/>
        <v>5</v>
      </c>
      <c r="N90" s="73"/>
      <c r="O90" s="73"/>
      <c r="P90" s="73" t="b">
        <f>AND('Match Sheet'!B122 = "A",'Match Sheet'!C122 = "TEMP OFF")</f>
        <v>0</v>
      </c>
      <c r="Q90" s="73" t="b">
        <f>AND('Match Sheet'!B122 = "A",'Match Sheet'!C122 = "TEMP ON")</f>
        <v>0</v>
      </c>
      <c r="R90" s="73" t="b">
        <f>AND('Match Sheet'!B122 = "h",'Match Sheet'!C122 = "br-off")</f>
        <v>0</v>
      </c>
      <c r="S90" s="73" t="b">
        <f>AND('Match Sheet'!B122 = "h",'Match Sheet'!C122 = "br-on")</f>
        <v>0</v>
      </c>
      <c r="T90" s="73" t="b">
        <f>AND('Match Sheet'!B122 = "A",'Match Sheet'!C122 = "C BIN OFF")</f>
        <v>0</v>
      </c>
      <c r="U90" s="73" t="b">
        <f>AND('Match Sheet'!B122 = "A",'Match Sheet'!C122 = "C BIN ON")</f>
        <v>0</v>
      </c>
      <c r="V90" s="73" t="b">
        <f>AND('Match Sheet'!B122 = "A",'Match Sheet'!C122 = "SUB ON")</f>
        <v>0</v>
      </c>
      <c r="W90" s="73" t="b">
        <f>AND('Match Sheet'!B122 = "A",'Match Sheet'!C122 = "SUB OFF")</f>
        <v>0</v>
      </c>
      <c r="X90" s="73" t="b">
        <f>AND('Match Sheet'!$B122 = "A",'Match Sheet'!$C122 = "RC")</f>
        <v>0</v>
      </c>
      <c r="Y90" s="73" t="b">
        <f>AND('Match Sheet'!$B122 = "A",'Match Sheet'!$C122 = "YC")</f>
        <v>0</v>
      </c>
      <c r="Z90" s="73" t="b">
        <f>AND('Match Sheet'!$B122 = "A",'Match Sheet'!$C122 = "2nd YC")</f>
        <v>0</v>
      </c>
      <c r="AA90" s="73"/>
      <c r="AB90" s="73"/>
      <c r="AC90" s="73"/>
      <c r="AD90" s="73"/>
      <c r="AE90" s="25"/>
      <c r="AF90" s="73" t="b">
        <f>AND('Match Sheet'!B125="B",'Match Sheet'!C125="TRY")</f>
        <v>0</v>
      </c>
      <c r="AG90" s="73" t="b">
        <f>AND('Match Sheet'!B125="B",'Match Sheet'!C125="PEN TRY")</f>
        <v>0</v>
      </c>
      <c r="AH90" s="73" t="b">
        <f>AND('Match Sheet'!B125="B",'Match Sheet'!C125="CON")</f>
        <v>0</v>
      </c>
      <c r="AI90" s="73" t="b">
        <f>AND('Match Sheet'!B125="B",'Match Sheet'!C125="PEN")</f>
        <v>0</v>
      </c>
      <c r="AJ90" s="73" t="b">
        <f>AND('Match Sheet'!B125="B",'Match Sheet'!C125="DG")</f>
        <v>0</v>
      </c>
      <c r="AK90" s="73">
        <f t="shared" si="44"/>
        <v>0</v>
      </c>
      <c r="AL90" s="73">
        <f t="shared" si="45"/>
        <v>0</v>
      </c>
      <c r="AM90" s="73">
        <f t="shared" si="46"/>
        <v>0</v>
      </c>
      <c r="AN90" s="73">
        <f t="shared" si="47"/>
        <v>0</v>
      </c>
      <c r="AO90" s="73">
        <f t="shared" si="48"/>
        <v>0</v>
      </c>
      <c r="AP90" s="73">
        <f t="shared" si="49"/>
        <v>0</v>
      </c>
      <c r="AQ90" s="73">
        <f t="shared" si="51"/>
        <v>75</v>
      </c>
      <c r="AR90" s="73"/>
      <c r="AS90" s="73" t="b">
        <f>AND('Match Sheet'!B122="B",'Match Sheet'!C122="TEMP OFF")</f>
        <v>0</v>
      </c>
      <c r="AT90" s="73" t="b">
        <f>AND('Match Sheet'!B122="B",'Match Sheet'!C122="TEMP ON")</f>
        <v>0</v>
      </c>
      <c r="AU90" s="73" t="b">
        <f>AND('Match Sheet'!B122 = "a",'Match Sheet'!C122 = "br-off")</f>
        <v>0</v>
      </c>
      <c r="AV90" s="73" t="b">
        <f>AND('Match Sheet'!B122 = "a",'Match Sheet'!C122 = "br-on")</f>
        <v>0</v>
      </c>
      <c r="AW90" s="73" t="b">
        <f>AND('Match Sheet'!B122="B",'Match Sheet'!C122="C BIN OFF")</f>
        <v>0</v>
      </c>
      <c r="AX90" s="73" t="b">
        <f>AND('Match Sheet'!B122="b",'Match Sheet'!C122="C BIN ON")</f>
        <v>0</v>
      </c>
      <c r="AY90" s="73" t="b">
        <f>AND('Match Sheet'!B122="B",'Match Sheet'!C122="SUB ON")</f>
        <v>0</v>
      </c>
      <c r="AZ90" s="73" t="b">
        <f>AND('Match Sheet'!B122="B",'Match Sheet'!C122="SUB OFF")</f>
        <v>0</v>
      </c>
      <c r="BA90" s="73" t="b">
        <f>AND('Match Sheet'!$B122="B",'Match Sheet'!$C122="RC")</f>
        <v>0</v>
      </c>
      <c r="BB90" s="73" t="b">
        <f>AND('Match Sheet'!$B122="B",'Match Sheet'!$C122="YC")</f>
        <v>0</v>
      </c>
      <c r="BC90" s="73" t="b">
        <f>AND('Match Sheet'!$B122="B",'Match Sheet'!$C122="2nd YC")</f>
        <v>0</v>
      </c>
    </row>
    <row r="91" spans="2:55" s="24" customFormat="1" x14ac:dyDescent="0.2">
      <c r="B91" s="73" t="b">
        <f>AND('Match Sheet'!B123 = "A",'Match Sheet'!C123 = "TRY")</f>
        <v>0</v>
      </c>
      <c r="C91" s="73" t="b">
        <f>AND('Match Sheet'!B123 = "A",'Match Sheet'!C123 = "PEN TRY")</f>
        <v>0</v>
      </c>
      <c r="D91" s="73" t="b">
        <f>AND('Match Sheet'!B123 = "A",'Match Sheet'!C123 = "CON")</f>
        <v>0</v>
      </c>
      <c r="E91" s="73" t="b">
        <f>AND('Match Sheet'!B123 = "A",'Match Sheet'!C123 = "PEN")</f>
        <v>0</v>
      </c>
      <c r="F91" s="73" t="b">
        <f>AND('Match Sheet'!B123 = "A",'Match Sheet'!C123 = "DG")</f>
        <v>0</v>
      </c>
      <c r="G91" s="73">
        <f t="shared" si="38"/>
        <v>0</v>
      </c>
      <c r="H91" s="73">
        <f t="shared" si="39"/>
        <v>0</v>
      </c>
      <c r="I91" s="73">
        <f t="shared" si="40"/>
        <v>0</v>
      </c>
      <c r="J91" s="73">
        <f t="shared" si="41"/>
        <v>0</v>
      </c>
      <c r="K91" s="73">
        <f t="shared" si="42"/>
        <v>0</v>
      </c>
      <c r="L91" s="73">
        <f t="shared" si="43"/>
        <v>0</v>
      </c>
      <c r="M91" s="73">
        <f t="shared" si="50"/>
        <v>5</v>
      </c>
      <c r="N91" s="73"/>
      <c r="O91" s="73"/>
      <c r="P91" s="73" t="b">
        <f>AND('Match Sheet'!B123 = "A",'Match Sheet'!C123 = "TEMP OFF")</f>
        <v>0</v>
      </c>
      <c r="Q91" s="73" t="b">
        <f>AND('Match Sheet'!B123 = "A",'Match Sheet'!C123 = "TEMP ON")</f>
        <v>0</v>
      </c>
      <c r="R91" s="73" t="b">
        <f>AND('Match Sheet'!B123 = "h",'Match Sheet'!C123 = "br-off")</f>
        <v>0</v>
      </c>
      <c r="S91" s="73" t="b">
        <f>AND('Match Sheet'!B123 = "h",'Match Sheet'!C123 = "br-on")</f>
        <v>0</v>
      </c>
      <c r="T91" s="73" t="b">
        <f>AND('Match Sheet'!B123 = "A",'Match Sheet'!C123 = "C BIN OFF")</f>
        <v>0</v>
      </c>
      <c r="U91" s="73" t="b">
        <f>AND('Match Sheet'!B123 = "A",'Match Sheet'!C123 = "C BIN ON")</f>
        <v>0</v>
      </c>
      <c r="V91" s="73" t="b">
        <f>AND('Match Sheet'!B123 = "A",'Match Sheet'!C123 = "SUB ON")</f>
        <v>0</v>
      </c>
      <c r="W91" s="73" t="b">
        <f>AND('Match Sheet'!B123 = "A",'Match Sheet'!C123 = "SUB OFF")</f>
        <v>0</v>
      </c>
      <c r="X91" s="73" t="b">
        <f>AND('Match Sheet'!$B123 = "A",'Match Sheet'!$C123 = "RC")</f>
        <v>0</v>
      </c>
      <c r="Y91" s="73" t="b">
        <f>AND('Match Sheet'!$B123 = "A",'Match Sheet'!$C123 = "YC")</f>
        <v>0</v>
      </c>
      <c r="Z91" s="73" t="b">
        <f>AND('Match Sheet'!$B123 = "A",'Match Sheet'!$C123 = "2nd YC")</f>
        <v>0</v>
      </c>
      <c r="AA91" s="73"/>
      <c r="AB91" s="73"/>
      <c r="AC91" s="73"/>
      <c r="AD91" s="73"/>
      <c r="AE91" s="25"/>
      <c r="AF91" s="73" t="b">
        <f>AND('Match Sheet'!B126="B",'Match Sheet'!C126="TRY")</f>
        <v>0</v>
      </c>
      <c r="AG91" s="73" t="b">
        <f>AND('Match Sheet'!B126="B",'Match Sheet'!C126="PEN TRY")</f>
        <v>0</v>
      </c>
      <c r="AH91" s="73" t="b">
        <f>AND('Match Sheet'!B126="B",'Match Sheet'!C126="CON")</f>
        <v>0</v>
      </c>
      <c r="AI91" s="73" t="b">
        <f>AND('Match Sheet'!B126="B",'Match Sheet'!C126="PEN")</f>
        <v>0</v>
      </c>
      <c r="AJ91" s="73" t="b">
        <f>AND('Match Sheet'!B126="B",'Match Sheet'!C126="DG")</f>
        <v>0</v>
      </c>
      <c r="AK91" s="73">
        <f t="shared" si="44"/>
        <v>0</v>
      </c>
      <c r="AL91" s="73">
        <f t="shared" si="45"/>
        <v>0</v>
      </c>
      <c r="AM91" s="73">
        <f t="shared" si="46"/>
        <v>0</v>
      </c>
      <c r="AN91" s="73">
        <f t="shared" si="47"/>
        <v>0</v>
      </c>
      <c r="AO91" s="73">
        <f t="shared" si="48"/>
        <v>0</v>
      </c>
      <c r="AP91" s="73">
        <f t="shared" si="49"/>
        <v>0</v>
      </c>
      <c r="AQ91" s="73">
        <f t="shared" si="51"/>
        <v>75</v>
      </c>
      <c r="AR91" s="73"/>
      <c r="AS91" s="73" t="b">
        <f>AND('Match Sheet'!B123="B",'Match Sheet'!C123="TEMP OFF")</f>
        <v>0</v>
      </c>
      <c r="AT91" s="73" t="b">
        <f>AND('Match Sheet'!B123="B",'Match Sheet'!C123="TEMP ON")</f>
        <v>0</v>
      </c>
      <c r="AU91" s="73" t="b">
        <f>AND('Match Sheet'!B123 = "a",'Match Sheet'!C123 = "br-off")</f>
        <v>0</v>
      </c>
      <c r="AV91" s="73" t="b">
        <f>AND('Match Sheet'!B123 = "a",'Match Sheet'!C123 = "br-on")</f>
        <v>0</v>
      </c>
      <c r="AW91" s="73" t="b">
        <f>AND('Match Sheet'!B123="B",'Match Sheet'!C123="C BIN OFF")</f>
        <v>0</v>
      </c>
      <c r="AX91" s="73" t="b">
        <f>AND('Match Sheet'!B123="b",'Match Sheet'!C123="C BIN ON")</f>
        <v>0</v>
      </c>
      <c r="AY91" s="73" t="b">
        <f>AND('Match Sheet'!B123="B",'Match Sheet'!C123="SUB ON")</f>
        <v>0</v>
      </c>
      <c r="AZ91" s="73" t="b">
        <f>AND('Match Sheet'!B123="B",'Match Sheet'!C123="SUB OFF")</f>
        <v>0</v>
      </c>
      <c r="BA91" s="73" t="b">
        <f>AND('Match Sheet'!$B123="B",'Match Sheet'!$C123="RC")</f>
        <v>0</v>
      </c>
      <c r="BB91" s="73" t="b">
        <f>AND('Match Sheet'!$B123="B",'Match Sheet'!$C123="YC")</f>
        <v>0</v>
      </c>
      <c r="BC91" s="73" t="b">
        <f>AND('Match Sheet'!$B123="B",'Match Sheet'!$C123="2nd YC")</f>
        <v>0</v>
      </c>
    </row>
    <row r="92" spans="2:55" s="24" customFormat="1" x14ac:dyDescent="0.2">
      <c r="B92" s="73" t="b">
        <f>AND('Match Sheet'!B124 = "A",'Match Sheet'!C124 = "TRY")</f>
        <v>0</v>
      </c>
      <c r="C92" s="73" t="b">
        <f>AND('Match Sheet'!B124 = "A",'Match Sheet'!C124 = "PEN TRY")</f>
        <v>0</v>
      </c>
      <c r="D92" s="73" t="b">
        <f>AND('Match Sheet'!B124 = "A",'Match Sheet'!C124 = "CON")</f>
        <v>0</v>
      </c>
      <c r="E92" s="73" t="b">
        <f>AND('Match Sheet'!B124 = "A",'Match Sheet'!C124 = "PEN")</f>
        <v>0</v>
      </c>
      <c r="F92" s="73" t="b">
        <f>AND('Match Sheet'!B124 = "A",'Match Sheet'!C124 = "DG")</f>
        <v>0</v>
      </c>
      <c r="G92" s="73">
        <f t="shared" si="38"/>
        <v>0</v>
      </c>
      <c r="H92" s="73">
        <f t="shared" si="39"/>
        <v>0</v>
      </c>
      <c r="I92" s="73">
        <f t="shared" si="40"/>
        <v>0</v>
      </c>
      <c r="J92" s="73">
        <f t="shared" si="41"/>
        <v>0</v>
      </c>
      <c r="K92" s="73">
        <f t="shared" si="42"/>
        <v>0</v>
      </c>
      <c r="L92" s="73">
        <f t="shared" si="43"/>
        <v>0</v>
      </c>
      <c r="M92" s="73">
        <f t="shared" si="50"/>
        <v>5</v>
      </c>
      <c r="N92" s="73"/>
      <c r="O92" s="73"/>
      <c r="P92" s="73" t="b">
        <f>AND('Match Sheet'!B124 = "A",'Match Sheet'!C124 = "TEMP OFF")</f>
        <v>0</v>
      </c>
      <c r="Q92" s="73" t="b">
        <f>AND('Match Sheet'!B124 = "A",'Match Sheet'!C124 = "TEMP ON")</f>
        <v>0</v>
      </c>
      <c r="R92" s="73" t="b">
        <f>AND('Match Sheet'!B124 = "h",'Match Sheet'!C124 = "br-off")</f>
        <v>0</v>
      </c>
      <c r="S92" s="73" t="b">
        <f>AND('Match Sheet'!B124 = "h",'Match Sheet'!C124 = "br-on")</f>
        <v>0</v>
      </c>
      <c r="T92" s="73" t="b">
        <f>AND('Match Sheet'!B124 = "A",'Match Sheet'!C124 = "C BIN OFF")</f>
        <v>0</v>
      </c>
      <c r="U92" s="73" t="b">
        <f>AND('Match Sheet'!B124 = "A",'Match Sheet'!C124 = "C BIN ON")</f>
        <v>0</v>
      </c>
      <c r="V92" s="73" t="b">
        <f>AND('Match Sheet'!B124 = "A",'Match Sheet'!C124 = "SUB ON")</f>
        <v>0</v>
      </c>
      <c r="W92" s="73" t="b">
        <f>AND('Match Sheet'!B124 = "A",'Match Sheet'!C124 = "SUB OFF")</f>
        <v>0</v>
      </c>
      <c r="X92" s="73" t="b">
        <f>AND('Match Sheet'!$B124 = "A",'Match Sheet'!$C124 = "RC")</f>
        <v>0</v>
      </c>
      <c r="Y92" s="73" t="b">
        <f>AND('Match Sheet'!$B124 = "A",'Match Sheet'!$C124 = "YC")</f>
        <v>0</v>
      </c>
      <c r="Z92" s="73" t="b">
        <f>AND('Match Sheet'!$B124 = "A",'Match Sheet'!$C124 = "2nd YC")</f>
        <v>0</v>
      </c>
      <c r="AA92" s="73"/>
      <c r="AB92" s="73"/>
      <c r="AC92" s="73"/>
      <c r="AD92" s="73"/>
      <c r="AE92" s="25"/>
      <c r="AF92" s="73" t="b">
        <f>AND('Match Sheet'!B127="B",'Match Sheet'!C127="TRY")</f>
        <v>0</v>
      </c>
      <c r="AG92" s="73" t="b">
        <f>AND('Match Sheet'!B127="B",'Match Sheet'!C127="PEN TRY")</f>
        <v>0</v>
      </c>
      <c r="AH92" s="73" t="b">
        <f>AND('Match Sheet'!B127="B",'Match Sheet'!C127="CON")</f>
        <v>0</v>
      </c>
      <c r="AI92" s="73" t="b">
        <f>AND('Match Sheet'!B127="B",'Match Sheet'!C127="PEN")</f>
        <v>0</v>
      </c>
      <c r="AJ92" s="73" t="b">
        <f>AND('Match Sheet'!B127="B",'Match Sheet'!C127="DG")</f>
        <v>0</v>
      </c>
      <c r="AK92" s="73">
        <f t="shared" si="44"/>
        <v>0</v>
      </c>
      <c r="AL92" s="73">
        <f t="shared" si="45"/>
        <v>0</v>
      </c>
      <c r="AM92" s="73">
        <f t="shared" si="46"/>
        <v>0</v>
      </c>
      <c r="AN92" s="73">
        <f t="shared" si="47"/>
        <v>0</v>
      </c>
      <c r="AO92" s="73">
        <f t="shared" si="48"/>
        <v>0</v>
      </c>
      <c r="AP92" s="73">
        <f t="shared" si="49"/>
        <v>0</v>
      </c>
      <c r="AQ92" s="73">
        <f t="shared" si="51"/>
        <v>75</v>
      </c>
      <c r="AR92" s="73"/>
      <c r="AS92" s="73" t="b">
        <f>AND('Match Sheet'!B124="B",'Match Sheet'!C124="TEMP OFF")</f>
        <v>0</v>
      </c>
      <c r="AT92" s="73" t="b">
        <f>AND('Match Sheet'!B124="B",'Match Sheet'!C124="TEMP ON")</f>
        <v>0</v>
      </c>
      <c r="AU92" s="73" t="b">
        <f>AND('Match Sheet'!B124 = "a",'Match Sheet'!C124 = "br-off")</f>
        <v>0</v>
      </c>
      <c r="AV92" s="73" t="b">
        <f>AND('Match Sheet'!B124 = "a",'Match Sheet'!C124 = "br-on")</f>
        <v>0</v>
      </c>
      <c r="AW92" s="73" t="b">
        <f>AND('Match Sheet'!B124="B",'Match Sheet'!C124="C BIN OFF")</f>
        <v>0</v>
      </c>
      <c r="AX92" s="73" t="b">
        <f>AND('Match Sheet'!B124="b",'Match Sheet'!C124="C BIN ON")</f>
        <v>0</v>
      </c>
      <c r="AY92" s="73" t="b">
        <f>AND('Match Sheet'!B124="B",'Match Sheet'!C124="SUB ON")</f>
        <v>0</v>
      </c>
      <c r="AZ92" s="73" t="b">
        <f>AND('Match Sheet'!B124="B",'Match Sheet'!C124="SUB OFF")</f>
        <v>0</v>
      </c>
      <c r="BA92" s="73" t="b">
        <f>AND('Match Sheet'!$B124="B",'Match Sheet'!$C124="RC")</f>
        <v>0</v>
      </c>
      <c r="BB92" s="73" t="b">
        <f>AND('Match Sheet'!$B124="B",'Match Sheet'!$C124="YC")</f>
        <v>0</v>
      </c>
      <c r="BC92" s="73" t="b">
        <f>AND('Match Sheet'!$B124="B",'Match Sheet'!$C124="2nd YC")</f>
        <v>0</v>
      </c>
    </row>
    <row r="93" spans="2:55" s="24" customFormat="1" x14ac:dyDescent="0.2">
      <c r="B93" s="73" t="b">
        <f>AND('Match Sheet'!B125 = "A",'Match Sheet'!C125 = "TRY")</f>
        <v>0</v>
      </c>
      <c r="C93" s="73" t="b">
        <f>AND('Match Sheet'!B125 = "A",'Match Sheet'!C125 = "PEN TRY")</f>
        <v>0</v>
      </c>
      <c r="D93" s="73" t="b">
        <f>AND('Match Sheet'!B125 = "A",'Match Sheet'!C125 = "CON")</f>
        <v>0</v>
      </c>
      <c r="E93" s="73" t="b">
        <f>AND('Match Sheet'!B125 = "A",'Match Sheet'!C125 = "PEN")</f>
        <v>0</v>
      </c>
      <c r="F93" s="73" t="b">
        <f>AND('Match Sheet'!B125 = "A",'Match Sheet'!C125 = "DG")</f>
        <v>0</v>
      </c>
      <c r="G93" s="73">
        <f t="shared" si="38"/>
        <v>0</v>
      </c>
      <c r="H93" s="73">
        <f t="shared" si="39"/>
        <v>0</v>
      </c>
      <c r="I93" s="73">
        <f t="shared" si="40"/>
        <v>0</v>
      </c>
      <c r="J93" s="73">
        <f t="shared" si="41"/>
        <v>0</v>
      </c>
      <c r="K93" s="73">
        <f t="shared" si="42"/>
        <v>0</v>
      </c>
      <c r="L93" s="73">
        <f t="shared" si="43"/>
        <v>0</v>
      </c>
      <c r="M93" s="73">
        <f t="shared" si="50"/>
        <v>5</v>
      </c>
      <c r="N93" s="73"/>
      <c r="O93" s="73"/>
      <c r="P93" s="73" t="b">
        <f>AND('Match Sheet'!B125 = "A",'Match Sheet'!C125 = "TEMP OFF")</f>
        <v>0</v>
      </c>
      <c r="Q93" s="73" t="b">
        <f>AND('Match Sheet'!B125 = "A",'Match Sheet'!C125 = "TEMP ON")</f>
        <v>0</v>
      </c>
      <c r="R93" s="73" t="b">
        <f>AND('Match Sheet'!B125 = "h",'Match Sheet'!C125 = "br-off")</f>
        <v>0</v>
      </c>
      <c r="S93" s="73" t="b">
        <f>AND('Match Sheet'!B125 = "h",'Match Sheet'!C125 = "br-on")</f>
        <v>0</v>
      </c>
      <c r="T93" s="73" t="b">
        <f>AND('Match Sheet'!B125 = "A",'Match Sheet'!C125 = "C BIN OFF")</f>
        <v>0</v>
      </c>
      <c r="U93" s="73" t="b">
        <f>AND('Match Sheet'!B125 = "A",'Match Sheet'!C125 = "C BIN ON")</f>
        <v>0</v>
      </c>
      <c r="V93" s="73" t="b">
        <f>AND('Match Sheet'!B125 = "A",'Match Sheet'!C125 = "SUB ON")</f>
        <v>0</v>
      </c>
      <c r="W93" s="73" t="b">
        <f>AND('Match Sheet'!B125 = "A",'Match Sheet'!C125 = "SUB OFF")</f>
        <v>0</v>
      </c>
      <c r="X93" s="73" t="b">
        <f>AND('Match Sheet'!$B125 = "A",'Match Sheet'!$C125 = "RC")</f>
        <v>0</v>
      </c>
      <c r="Y93" s="73" t="b">
        <f>AND('Match Sheet'!$B125 = "A",'Match Sheet'!$C125 = "YC")</f>
        <v>0</v>
      </c>
      <c r="Z93" s="73" t="b">
        <f>AND('Match Sheet'!$B125 = "A",'Match Sheet'!$C125 = "2nd YC")</f>
        <v>0</v>
      </c>
      <c r="AA93" s="73"/>
      <c r="AB93" s="73"/>
      <c r="AC93" s="73"/>
      <c r="AD93" s="73"/>
      <c r="AE93" s="25"/>
      <c r="AF93" s="73" t="b">
        <f>AND('Match Sheet'!B128="B",'Match Sheet'!C128="TRY")</f>
        <v>0</v>
      </c>
      <c r="AG93" s="73" t="b">
        <f>AND('Match Sheet'!B128="B",'Match Sheet'!C128="PEN TRY")</f>
        <v>0</v>
      </c>
      <c r="AH93" s="73" t="b">
        <f>AND('Match Sheet'!B128="B",'Match Sheet'!C128="CON")</f>
        <v>0</v>
      </c>
      <c r="AI93" s="73" t="b">
        <f>AND('Match Sheet'!B128="B",'Match Sheet'!C128="PEN")</f>
        <v>0</v>
      </c>
      <c r="AJ93" s="73" t="b">
        <f>AND('Match Sheet'!B128="B",'Match Sheet'!C128="DG")</f>
        <v>0</v>
      </c>
      <c r="AK93" s="73">
        <f t="shared" si="44"/>
        <v>0</v>
      </c>
      <c r="AL93" s="73">
        <f t="shared" si="45"/>
        <v>0</v>
      </c>
      <c r="AM93" s="73">
        <f t="shared" si="46"/>
        <v>0</v>
      </c>
      <c r="AN93" s="73">
        <f t="shared" si="47"/>
        <v>0</v>
      </c>
      <c r="AO93" s="73">
        <f t="shared" si="48"/>
        <v>0</v>
      </c>
      <c r="AP93" s="73">
        <f t="shared" si="49"/>
        <v>0</v>
      </c>
      <c r="AQ93" s="73">
        <f t="shared" si="51"/>
        <v>75</v>
      </c>
      <c r="AR93" s="73"/>
      <c r="AS93" s="73" t="b">
        <f>AND('Match Sheet'!B125="B",'Match Sheet'!C125="TEMP OFF")</f>
        <v>0</v>
      </c>
      <c r="AT93" s="73" t="b">
        <f>AND('Match Sheet'!B125="B",'Match Sheet'!C125="TEMP ON")</f>
        <v>0</v>
      </c>
      <c r="AU93" s="73" t="b">
        <f>AND('Match Sheet'!B125 = "a",'Match Sheet'!C125 = "br-off")</f>
        <v>0</v>
      </c>
      <c r="AV93" s="73" t="b">
        <f>AND('Match Sheet'!B125 = "a",'Match Sheet'!C125 = "br-on")</f>
        <v>0</v>
      </c>
      <c r="AW93" s="73" t="b">
        <f>AND('Match Sheet'!B125="B",'Match Sheet'!C125="C BIN OFF")</f>
        <v>0</v>
      </c>
      <c r="AX93" s="73" t="b">
        <f>AND('Match Sheet'!B125="b",'Match Sheet'!C125="C BIN ON")</f>
        <v>0</v>
      </c>
      <c r="AY93" s="73" t="b">
        <f>AND('Match Sheet'!B125="B",'Match Sheet'!C125="SUB ON")</f>
        <v>0</v>
      </c>
      <c r="AZ93" s="73" t="b">
        <f>AND('Match Sheet'!B125="B",'Match Sheet'!C125="SUB OFF")</f>
        <v>0</v>
      </c>
      <c r="BA93" s="73" t="b">
        <f>AND('Match Sheet'!$B125="B",'Match Sheet'!$C125="RC")</f>
        <v>0</v>
      </c>
      <c r="BB93" s="73" t="b">
        <f>AND('Match Sheet'!$B125="B",'Match Sheet'!$C125="YC")</f>
        <v>0</v>
      </c>
      <c r="BC93" s="73" t="b">
        <f>AND('Match Sheet'!$B125="B",'Match Sheet'!$C125="2nd YC")</f>
        <v>0</v>
      </c>
    </row>
    <row r="94" spans="2:55" s="24" customFormat="1" x14ac:dyDescent="0.2">
      <c r="B94" s="73" t="b">
        <f>AND('Match Sheet'!B126 = "A",'Match Sheet'!C126 = "TRY")</f>
        <v>0</v>
      </c>
      <c r="C94" s="73" t="b">
        <f>AND('Match Sheet'!B126 = "A",'Match Sheet'!C126 = "PEN TRY")</f>
        <v>0</v>
      </c>
      <c r="D94" s="73" t="b">
        <f>AND('Match Sheet'!B126 = "A",'Match Sheet'!C126 = "CON")</f>
        <v>0</v>
      </c>
      <c r="E94" s="73" t="b">
        <f>AND('Match Sheet'!B126 = "A",'Match Sheet'!C126 = "PEN")</f>
        <v>0</v>
      </c>
      <c r="F94" s="73" t="b">
        <f>AND('Match Sheet'!B126 = "A",'Match Sheet'!C126 = "DG")</f>
        <v>0</v>
      </c>
      <c r="G94" s="73">
        <f t="shared" si="38"/>
        <v>0</v>
      </c>
      <c r="H94" s="73">
        <f t="shared" si="39"/>
        <v>0</v>
      </c>
      <c r="I94" s="73">
        <f t="shared" si="40"/>
        <v>0</v>
      </c>
      <c r="J94" s="73">
        <f t="shared" si="41"/>
        <v>0</v>
      </c>
      <c r="K94" s="73">
        <f t="shared" si="42"/>
        <v>0</v>
      </c>
      <c r="L94" s="73">
        <f t="shared" si="43"/>
        <v>0</v>
      </c>
      <c r="M94" s="73">
        <f t="shared" si="50"/>
        <v>5</v>
      </c>
      <c r="N94" s="73"/>
      <c r="O94" s="73"/>
      <c r="P94" s="73" t="b">
        <f>AND('Match Sheet'!B126 = "A",'Match Sheet'!C126 = "TEMP OFF")</f>
        <v>0</v>
      </c>
      <c r="Q94" s="73" t="b">
        <f>AND('Match Sheet'!B126 = "A",'Match Sheet'!C126 = "TEMP ON")</f>
        <v>0</v>
      </c>
      <c r="R94" s="73" t="b">
        <f>AND('Match Sheet'!B126 = "h",'Match Sheet'!C126 = "br-off")</f>
        <v>0</v>
      </c>
      <c r="S94" s="73" t="b">
        <f>AND('Match Sheet'!B126 = "h",'Match Sheet'!C126 = "br-on")</f>
        <v>0</v>
      </c>
      <c r="T94" s="73" t="b">
        <f>AND('Match Sheet'!B126 = "A",'Match Sheet'!C126 = "C BIN OFF")</f>
        <v>0</v>
      </c>
      <c r="U94" s="73" t="b">
        <f>AND('Match Sheet'!B126 = "A",'Match Sheet'!C126 = "C BIN ON")</f>
        <v>0</v>
      </c>
      <c r="V94" s="73" t="b">
        <f>AND('Match Sheet'!B126 = "A",'Match Sheet'!C126 = "SUB ON")</f>
        <v>0</v>
      </c>
      <c r="W94" s="73" t="b">
        <f>AND('Match Sheet'!B126 = "A",'Match Sheet'!C126 = "SUB OFF")</f>
        <v>0</v>
      </c>
      <c r="X94" s="73" t="b">
        <f>AND('Match Sheet'!$B126 = "A",'Match Sheet'!$C126 = "RC")</f>
        <v>0</v>
      </c>
      <c r="Y94" s="73" t="b">
        <f>AND('Match Sheet'!$B126 = "A",'Match Sheet'!$C126 = "YC")</f>
        <v>0</v>
      </c>
      <c r="Z94" s="73" t="b">
        <f>AND('Match Sheet'!$B126 = "A",'Match Sheet'!$C126 = "2nd YC")</f>
        <v>0</v>
      </c>
      <c r="AA94" s="73"/>
      <c r="AB94" s="73"/>
      <c r="AC94" s="73"/>
      <c r="AD94" s="73"/>
      <c r="AE94" s="25"/>
      <c r="AF94" s="73" t="b">
        <f>AND('Match Sheet'!B129="B",'Match Sheet'!C129="TRY")</f>
        <v>0</v>
      </c>
      <c r="AG94" s="73" t="b">
        <f>AND('Match Sheet'!B129="B",'Match Sheet'!C129="PEN TRY")</f>
        <v>0</v>
      </c>
      <c r="AH94" s="73" t="b">
        <f>AND('Match Sheet'!B129="B",'Match Sheet'!C129="CON")</f>
        <v>0</v>
      </c>
      <c r="AI94" s="73" t="b">
        <f>AND('Match Sheet'!B129="B",'Match Sheet'!C129="PEN")</f>
        <v>0</v>
      </c>
      <c r="AJ94" s="73" t="b">
        <f>AND('Match Sheet'!B129="B",'Match Sheet'!C129="DG")</f>
        <v>0</v>
      </c>
      <c r="AK94" s="73">
        <f t="shared" si="44"/>
        <v>0</v>
      </c>
      <c r="AL94" s="73">
        <f t="shared" si="45"/>
        <v>0</v>
      </c>
      <c r="AM94" s="73">
        <f t="shared" si="46"/>
        <v>0</v>
      </c>
      <c r="AN94" s="73">
        <f t="shared" si="47"/>
        <v>0</v>
      </c>
      <c r="AO94" s="73">
        <f t="shared" si="48"/>
        <v>0</v>
      </c>
      <c r="AP94" s="73">
        <f t="shared" si="49"/>
        <v>0</v>
      </c>
      <c r="AQ94" s="73">
        <f t="shared" si="51"/>
        <v>75</v>
      </c>
      <c r="AR94" s="73"/>
      <c r="AS94" s="73" t="b">
        <f>AND('Match Sheet'!B126="B",'Match Sheet'!C126="TEMP OFF")</f>
        <v>0</v>
      </c>
      <c r="AT94" s="73" t="b">
        <f>AND('Match Sheet'!B126="B",'Match Sheet'!C126="TEMP ON")</f>
        <v>0</v>
      </c>
      <c r="AU94" s="73" t="b">
        <f>AND('Match Sheet'!B126 = "a",'Match Sheet'!C126 = "br-off")</f>
        <v>0</v>
      </c>
      <c r="AV94" s="73" t="b">
        <f>AND('Match Sheet'!B126 = "a",'Match Sheet'!C126 = "br-on")</f>
        <v>0</v>
      </c>
      <c r="AW94" s="73" t="b">
        <f>AND('Match Sheet'!B126="B",'Match Sheet'!C126="C BIN OFF")</f>
        <v>0</v>
      </c>
      <c r="AX94" s="73" t="b">
        <f>AND('Match Sheet'!B126="b",'Match Sheet'!C126="C BIN ON")</f>
        <v>0</v>
      </c>
      <c r="AY94" s="73" t="b">
        <f>AND('Match Sheet'!B126="B",'Match Sheet'!C126="SUB ON")</f>
        <v>0</v>
      </c>
      <c r="AZ94" s="73" t="b">
        <f>AND('Match Sheet'!B126="B",'Match Sheet'!C126="SUB OFF")</f>
        <v>0</v>
      </c>
      <c r="BA94" s="73" t="b">
        <f>AND('Match Sheet'!$B126="B",'Match Sheet'!$C126="RC")</f>
        <v>0</v>
      </c>
      <c r="BB94" s="73" t="b">
        <f>AND('Match Sheet'!$B126="B",'Match Sheet'!$C126="YC")</f>
        <v>0</v>
      </c>
      <c r="BC94" s="73" t="b">
        <f>AND('Match Sheet'!$B126="B",'Match Sheet'!$C126="2nd YC")</f>
        <v>0</v>
      </c>
    </row>
    <row r="95" spans="2:55" s="24" customFormat="1" x14ac:dyDescent="0.2">
      <c r="B95" s="73" t="b">
        <f>AND('Match Sheet'!B127 = "A",'Match Sheet'!C127 = "TRY")</f>
        <v>0</v>
      </c>
      <c r="C95" s="73" t="b">
        <f>AND('Match Sheet'!B127 = "A",'Match Sheet'!C127 = "PEN TRY")</f>
        <v>0</v>
      </c>
      <c r="D95" s="73" t="b">
        <f>AND('Match Sheet'!B127 = "A",'Match Sheet'!C127 = "CON")</f>
        <v>0</v>
      </c>
      <c r="E95" s="73" t="b">
        <f>AND('Match Sheet'!B127 = "A",'Match Sheet'!C127 = "PEN")</f>
        <v>0</v>
      </c>
      <c r="F95" s="73" t="b">
        <f>AND('Match Sheet'!B127 = "A",'Match Sheet'!C127 = "DG")</f>
        <v>0</v>
      </c>
      <c r="G95" s="73">
        <f t="shared" si="38"/>
        <v>0</v>
      </c>
      <c r="H95" s="73">
        <f t="shared" si="39"/>
        <v>0</v>
      </c>
      <c r="I95" s="73">
        <f t="shared" si="40"/>
        <v>0</v>
      </c>
      <c r="J95" s="73">
        <f t="shared" si="41"/>
        <v>0</v>
      </c>
      <c r="K95" s="73">
        <f t="shared" si="42"/>
        <v>0</v>
      </c>
      <c r="L95" s="73">
        <f t="shared" si="43"/>
        <v>0</v>
      </c>
      <c r="M95" s="73">
        <f t="shared" si="50"/>
        <v>5</v>
      </c>
      <c r="N95" s="73"/>
      <c r="O95" s="73"/>
      <c r="P95" s="73" t="b">
        <f>AND('Match Sheet'!B127 = "A",'Match Sheet'!C127 = "TEMP OFF")</f>
        <v>0</v>
      </c>
      <c r="Q95" s="73" t="b">
        <f>AND('Match Sheet'!B127 = "A",'Match Sheet'!C127 = "TEMP ON")</f>
        <v>0</v>
      </c>
      <c r="R95" s="73" t="b">
        <f>AND('Match Sheet'!B127 = "h",'Match Sheet'!C127 = "br-off")</f>
        <v>0</v>
      </c>
      <c r="S95" s="73" t="b">
        <f>AND('Match Sheet'!B127 = "h",'Match Sheet'!C127 = "br-on")</f>
        <v>0</v>
      </c>
      <c r="T95" s="73" t="b">
        <f>AND('Match Sheet'!B127 = "A",'Match Sheet'!C127 = "C BIN OFF")</f>
        <v>0</v>
      </c>
      <c r="U95" s="73" t="b">
        <f>AND('Match Sheet'!B127 = "A",'Match Sheet'!C127 = "C BIN ON")</f>
        <v>0</v>
      </c>
      <c r="V95" s="73" t="b">
        <f>AND('Match Sheet'!B127 = "A",'Match Sheet'!C127 = "SUB ON")</f>
        <v>0</v>
      </c>
      <c r="W95" s="73" t="b">
        <f>AND('Match Sheet'!B127 = "A",'Match Sheet'!C127 = "SUB OFF")</f>
        <v>0</v>
      </c>
      <c r="X95" s="73" t="b">
        <f>AND('Match Sheet'!$B127 = "A",'Match Sheet'!$C127 = "RC")</f>
        <v>0</v>
      </c>
      <c r="Y95" s="73" t="b">
        <f>AND('Match Sheet'!$B127 = "A",'Match Sheet'!$C127 = "YC")</f>
        <v>0</v>
      </c>
      <c r="Z95" s="73" t="b">
        <f>AND('Match Sheet'!$B127 = "A",'Match Sheet'!$C127 = "2nd YC")</f>
        <v>0</v>
      </c>
      <c r="AA95" s="73"/>
      <c r="AB95" s="73"/>
      <c r="AC95" s="73"/>
      <c r="AD95" s="73"/>
      <c r="AE95" s="25"/>
      <c r="AF95" s="73" t="b">
        <f>AND('Match Sheet'!B130="B",'Match Sheet'!C130="TRY")</f>
        <v>0</v>
      </c>
      <c r="AG95" s="73" t="b">
        <f>AND('Match Sheet'!B130="B",'Match Sheet'!C130="PEN TRY")</f>
        <v>0</v>
      </c>
      <c r="AH95" s="73" t="b">
        <f>AND('Match Sheet'!B130="B",'Match Sheet'!C130="CON")</f>
        <v>0</v>
      </c>
      <c r="AI95" s="73" t="b">
        <f>AND('Match Sheet'!B130="B",'Match Sheet'!C130="PEN")</f>
        <v>0</v>
      </c>
      <c r="AJ95" s="73" t="b">
        <f>AND('Match Sheet'!B130="B",'Match Sheet'!C130="DG")</f>
        <v>0</v>
      </c>
      <c r="AK95" s="73">
        <f t="shared" si="44"/>
        <v>0</v>
      </c>
      <c r="AL95" s="73">
        <f t="shared" si="45"/>
        <v>0</v>
      </c>
      <c r="AM95" s="73">
        <f t="shared" si="46"/>
        <v>0</v>
      </c>
      <c r="AN95" s="73">
        <f t="shared" si="47"/>
        <v>0</v>
      </c>
      <c r="AO95" s="73">
        <f t="shared" si="48"/>
        <v>0</v>
      </c>
      <c r="AP95" s="73">
        <f t="shared" si="49"/>
        <v>0</v>
      </c>
      <c r="AQ95" s="73">
        <f t="shared" si="51"/>
        <v>75</v>
      </c>
      <c r="AR95" s="73"/>
      <c r="AS95" s="73" t="b">
        <f>AND('Match Sheet'!B127="B",'Match Sheet'!C127="TEMP OFF")</f>
        <v>0</v>
      </c>
      <c r="AT95" s="73" t="b">
        <f>AND('Match Sheet'!B127="B",'Match Sheet'!C127="TEMP ON")</f>
        <v>0</v>
      </c>
      <c r="AU95" s="73" t="b">
        <f>AND('Match Sheet'!B127 = "a",'Match Sheet'!C127 = "br-off")</f>
        <v>0</v>
      </c>
      <c r="AV95" s="73" t="b">
        <f>AND('Match Sheet'!B127 = "a",'Match Sheet'!C127 = "br-on")</f>
        <v>0</v>
      </c>
      <c r="AW95" s="73" t="b">
        <f>AND('Match Sheet'!B127="B",'Match Sheet'!C127="C BIN OFF")</f>
        <v>0</v>
      </c>
      <c r="AX95" s="73" t="b">
        <f>AND('Match Sheet'!B127="b",'Match Sheet'!C127="C BIN ON")</f>
        <v>0</v>
      </c>
      <c r="AY95" s="73" t="b">
        <f>AND('Match Sheet'!B127="B",'Match Sheet'!C127="SUB ON")</f>
        <v>0</v>
      </c>
      <c r="AZ95" s="73" t="b">
        <f>AND('Match Sheet'!B127="B",'Match Sheet'!C127="SUB OFF")</f>
        <v>0</v>
      </c>
      <c r="BA95" s="73" t="b">
        <f>AND('Match Sheet'!$B127="B",'Match Sheet'!$C127="RC")</f>
        <v>0</v>
      </c>
      <c r="BB95" s="73" t="b">
        <f>AND('Match Sheet'!$B127="B",'Match Sheet'!$C127="YC")</f>
        <v>0</v>
      </c>
      <c r="BC95" s="73" t="b">
        <f>AND('Match Sheet'!$B127="B",'Match Sheet'!$C127="2nd YC")</f>
        <v>0</v>
      </c>
    </row>
    <row r="96" spans="2:55" s="24" customFormat="1" x14ac:dyDescent="0.2">
      <c r="B96" s="73" t="b">
        <f>AND('Match Sheet'!B128 = "A",'Match Sheet'!C128 = "TRY")</f>
        <v>0</v>
      </c>
      <c r="C96" s="73" t="b">
        <f>AND('Match Sheet'!B128 = "A",'Match Sheet'!C128 = "PEN TRY")</f>
        <v>0</v>
      </c>
      <c r="D96" s="73" t="b">
        <f>AND('Match Sheet'!B128 = "A",'Match Sheet'!C128 = "CON")</f>
        <v>0</v>
      </c>
      <c r="E96" s="73" t="b">
        <f>AND('Match Sheet'!B128 = "A",'Match Sheet'!C128 = "PEN")</f>
        <v>0</v>
      </c>
      <c r="F96" s="73" t="b">
        <f>AND('Match Sheet'!B128 = "A",'Match Sheet'!C128 = "DG")</f>
        <v>0</v>
      </c>
      <c r="G96" s="73">
        <f t="shared" si="38"/>
        <v>0</v>
      </c>
      <c r="H96" s="73">
        <f t="shared" si="39"/>
        <v>0</v>
      </c>
      <c r="I96" s="73">
        <f t="shared" si="40"/>
        <v>0</v>
      </c>
      <c r="J96" s="73">
        <f t="shared" si="41"/>
        <v>0</v>
      </c>
      <c r="K96" s="73">
        <f t="shared" si="42"/>
        <v>0</v>
      </c>
      <c r="L96" s="73">
        <f t="shared" si="43"/>
        <v>0</v>
      </c>
      <c r="M96" s="73">
        <f t="shared" si="50"/>
        <v>5</v>
      </c>
      <c r="N96" s="73"/>
      <c r="O96" s="73"/>
      <c r="P96" s="73" t="b">
        <f>AND('Match Sheet'!B128 = "A",'Match Sheet'!C128 = "TEMP OFF")</f>
        <v>0</v>
      </c>
      <c r="Q96" s="73" t="b">
        <f>AND('Match Sheet'!B128 = "A",'Match Sheet'!C128 = "TEMP ON")</f>
        <v>0</v>
      </c>
      <c r="R96" s="73" t="b">
        <f>AND('Match Sheet'!B128 = "h",'Match Sheet'!C128 = "br-off")</f>
        <v>0</v>
      </c>
      <c r="S96" s="73" t="b">
        <f>AND('Match Sheet'!B128 = "h",'Match Sheet'!C128 = "br-on")</f>
        <v>0</v>
      </c>
      <c r="T96" s="73" t="b">
        <f>AND('Match Sheet'!B128 = "A",'Match Sheet'!C128 = "C BIN OFF")</f>
        <v>0</v>
      </c>
      <c r="U96" s="73" t="b">
        <f>AND('Match Sheet'!B128 = "A",'Match Sheet'!C128 = "C BIN ON")</f>
        <v>0</v>
      </c>
      <c r="V96" s="73" t="b">
        <f>AND('Match Sheet'!B128 = "A",'Match Sheet'!C128 = "SUB ON")</f>
        <v>0</v>
      </c>
      <c r="W96" s="73" t="b">
        <f>AND('Match Sheet'!B128 = "A",'Match Sheet'!C128 = "SUB OFF")</f>
        <v>0</v>
      </c>
      <c r="X96" s="73" t="b">
        <f>AND('Match Sheet'!$B128 = "A",'Match Sheet'!$C128 = "RC")</f>
        <v>0</v>
      </c>
      <c r="Y96" s="73" t="b">
        <f>AND('Match Sheet'!$B128 = "A",'Match Sheet'!$C128 = "YC")</f>
        <v>0</v>
      </c>
      <c r="Z96" s="73" t="b">
        <f>AND('Match Sheet'!$B128 = "A",'Match Sheet'!$C128 = "2nd YC")</f>
        <v>0</v>
      </c>
      <c r="AA96" s="73"/>
      <c r="AB96" s="73"/>
      <c r="AC96" s="73"/>
      <c r="AD96" s="73"/>
      <c r="AE96" s="25"/>
      <c r="AF96" s="73" t="b">
        <f>AND('Match Sheet'!B131="B",'Match Sheet'!C131="TRY")</f>
        <v>0</v>
      </c>
      <c r="AG96" s="73" t="b">
        <f>AND('Match Sheet'!B131="B",'Match Sheet'!C131="PEN TRY")</f>
        <v>0</v>
      </c>
      <c r="AH96" s="73" t="b">
        <f>AND('Match Sheet'!B131="B",'Match Sheet'!C131="CON")</f>
        <v>0</v>
      </c>
      <c r="AI96" s="73" t="b">
        <f>AND('Match Sheet'!B131="B",'Match Sheet'!C131="PEN")</f>
        <v>0</v>
      </c>
      <c r="AJ96" s="73" t="b">
        <f>AND('Match Sheet'!B131="B",'Match Sheet'!C131="DG")</f>
        <v>0</v>
      </c>
      <c r="AK96" s="73">
        <f t="shared" si="44"/>
        <v>0</v>
      </c>
      <c r="AL96" s="73">
        <f t="shared" si="45"/>
        <v>0</v>
      </c>
      <c r="AM96" s="73">
        <f t="shared" si="46"/>
        <v>0</v>
      </c>
      <c r="AN96" s="73">
        <f t="shared" si="47"/>
        <v>0</v>
      </c>
      <c r="AO96" s="73">
        <f t="shared" si="48"/>
        <v>0</v>
      </c>
      <c r="AP96" s="73">
        <f t="shared" si="49"/>
        <v>0</v>
      </c>
      <c r="AQ96" s="73">
        <f t="shared" si="51"/>
        <v>75</v>
      </c>
      <c r="AR96" s="73"/>
      <c r="AS96" s="73" t="b">
        <f>AND('Match Sheet'!B128="B",'Match Sheet'!C128="TEMP OFF")</f>
        <v>0</v>
      </c>
      <c r="AT96" s="73" t="b">
        <f>AND('Match Sheet'!B128="B",'Match Sheet'!C128="TEMP ON")</f>
        <v>0</v>
      </c>
      <c r="AU96" s="73" t="b">
        <f>AND('Match Sheet'!B128 = "a",'Match Sheet'!C128 = "br-off")</f>
        <v>0</v>
      </c>
      <c r="AV96" s="73" t="b">
        <f>AND('Match Sheet'!B128 = "a",'Match Sheet'!C128 = "br-on")</f>
        <v>0</v>
      </c>
      <c r="AW96" s="73" t="b">
        <f>AND('Match Sheet'!B128="B",'Match Sheet'!C128="C BIN OFF")</f>
        <v>0</v>
      </c>
      <c r="AX96" s="73" t="b">
        <f>AND('Match Sheet'!B128="b",'Match Sheet'!C128="C BIN ON")</f>
        <v>0</v>
      </c>
      <c r="AY96" s="73" t="b">
        <f>AND('Match Sheet'!B128="B",'Match Sheet'!C128="SUB ON")</f>
        <v>0</v>
      </c>
      <c r="AZ96" s="73" t="b">
        <f>AND('Match Sheet'!B128="B",'Match Sheet'!C128="SUB OFF")</f>
        <v>0</v>
      </c>
      <c r="BA96" s="73" t="b">
        <f>AND('Match Sheet'!$B128="B",'Match Sheet'!$C128="RC")</f>
        <v>0</v>
      </c>
      <c r="BB96" s="73" t="b">
        <f>AND('Match Sheet'!$B128="B",'Match Sheet'!$C128="YC")</f>
        <v>0</v>
      </c>
      <c r="BC96" s="73" t="b">
        <f>AND('Match Sheet'!$B128="B",'Match Sheet'!$C128="2nd YC")</f>
        <v>0</v>
      </c>
    </row>
    <row r="97" spans="2:55" s="24" customFormat="1" x14ac:dyDescent="0.2">
      <c r="B97" s="73" t="b">
        <f>AND('Match Sheet'!B129 = "A",'Match Sheet'!C129 = "TRY")</f>
        <v>0</v>
      </c>
      <c r="C97" s="73" t="b">
        <f>AND('Match Sheet'!B129 = "A",'Match Sheet'!C129 = "PEN TRY")</f>
        <v>0</v>
      </c>
      <c r="D97" s="73" t="b">
        <f>AND('Match Sheet'!B129 = "A",'Match Sheet'!C129 = "CON")</f>
        <v>0</v>
      </c>
      <c r="E97" s="73" t="b">
        <f>AND('Match Sheet'!B129 = "A",'Match Sheet'!C129 = "PEN")</f>
        <v>0</v>
      </c>
      <c r="F97" s="73" t="b">
        <f>AND('Match Sheet'!B129 = "A",'Match Sheet'!C129 = "DG")</f>
        <v>0</v>
      </c>
      <c r="G97" s="73">
        <f t="shared" si="38"/>
        <v>0</v>
      </c>
      <c r="H97" s="73">
        <f t="shared" si="39"/>
        <v>0</v>
      </c>
      <c r="I97" s="73">
        <f t="shared" si="40"/>
        <v>0</v>
      </c>
      <c r="J97" s="73">
        <f t="shared" si="41"/>
        <v>0</v>
      </c>
      <c r="K97" s="73">
        <f t="shared" si="42"/>
        <v>0</v>
      </c>
      <c r="L97" s="73">
        <f t="shared" si="43"/>
        <v>0</v>
      </c>
      <c r="M97" s="73">
        <f t="shared" si="50"/>
        <v>5</v>
      </c>
      <c r="N97" s="73"/>
      <c r="O97" s="73"/>
      <c r="P97" s="73" t="b">
        <f>AND('Match Sheet'!B129 = "A",'Match Sheet'!C129 = "TEMP OFF")</f>
        <v>0</v>
      </c>
      <c r="Q97" s="73" t="b">
        <f>AND('Match Sheet'!B129 = "A",'Match Sheet'!C129 = "TEMP ON")</f>
        <v>0</v>
      </c>
      <c r="R97" s="73" t="b">
        <f>AND('Match Sheet'!B129 = "h",'Match Sheet'!C129 = "br-off")</f>
        <v>0</v>
      </c>
      <c r="S97" s="73" t="b">
        <f>AND('Match Sheet'!B129 = "h",'Match Sheet'!C129 = "br-on")</f>
        <v>0</v>
      </c>
      <c r="T97" s="73" t="b">
        <f>AND('Match Sheet'!B129 = "A",'Match Sheet'!C129 = "C BIN OFF")</f>
        <v>0</v>
      </c>
      <c r="U97" s="73" t="b">
        <f>AND('Match Sheet'!B129 = "A",'Match Sheet'!C129 = "C BIN ON")</f>
        <v>0</v>
      </c>
      <c r="V97" s="73" t="b">
        <f>AND('Match Sheet'!B129 = "A",'Match Sheet'!C129 = "SUB ON")</f>
        <v>0</v>
      </c>
      <c r="W97" s="73" t="b">
        <f>AND('Match Sheet'!B129 = "A",'Match Sheet'!C129 = "SUB OFF")</f>
        <v>0</v>
      </c>
      <c r="X97" s="73" t="b">
        <f>AND('Match Sheet'!$B129 = "A",'Match Sheet'!$C129 = "RC")</f>
        <v>0</v>
      </c>
      <c r="Y97" s="73" t="b">
        <f>AND('Match Sheet'!$B129 = "A",'Match Sheet'!$C129 = "YC")</f>
        <v>0</v>
      </c>
      <c r="Z97" s="73" t="b">
        <f>AND('Match Sheet'!$B129 = "A",'Match Sheet'!$C129 = "2nd YC")</f>
        <v>0</v>
      </c>
      <c r="AA97" s="73"/>
      <c r="AB97" s="73"/>
      <c r="AC97" s="73"/>
      <c r="AD97" s="73"/>
      <c r="AE97" s="25"/>
      <c r="AF97" s="73" t="b">
        <f>AND('Match Sheet'!B132="B",'Match Sheet'!C132="TRY")</f>
        <v>0</v>
      </c>
      <c r="AG97" s="73" t="b">
        <f>AND('Match Sheet'!B132="B",'Match Sheet'!C132="PEN TRY")</f>
        <v>0</v>
      </c>
      <c r="AH97" s="73" t="b">
        <f>AND('Match Sheet'!B132="B",'Match Sheet'!C132="CON")</f>
        <v>0</v>
      </c>
      <c r="AI97" s="73" t="b">
        <f>AND('Match Sheet'!B132="B",'Match Sheet'!C132="PEN")</f>
        <v>0</v>
      </c>
      <c r="AJ97" s="73" t="b">
        <f>AND('Match Sheet'!B132="B",'Match Sheet'!C132="DG")</f>
        <v>0</v>
      </c>
      <c r="AK97" s="73">
        <f t="shared" si="44"/>
        <v>0</v>
      </c>
      <c r="AL97" s="73">
        <f t="shared" si="45"/>
        <v>0</v>
      </c>
      <c r="AM97" s="73">
        <f t="shared" si="46"/>
        <v>0</v>
      </c>
      <c r="AN97" s="73">
        <f t="shared" si="47"/>
        <v>0</v>
      </c>
      <c r="AO97" s="73">
        <f t="shared" si="48"/>
        <v>0</v>
      </c>
      <c r="AP97" s="73">
        <f t="shared" si="49"/>
        <v>0</v>
      </c>
      <c r="AQ97" s="73">
        <f t="shared" si="51"/>
        <v>75</v>
      </c>
      <c r="AR97" s="73"/>
      <c r="AS97" s="73" t="b">
        <f>AND('Match Sheet'!B129="B",'Match Sheet'!C129="TEMP OFF")</f>
        <v>0</v>
      </c>
      <c r="AT97" s="73" t="b">
        <f>AND('Match Sheet'!B129="B",'Match Sheet'!C129="TEMP ON")</f>
        <v>0</v>
      </c>
      <c r="AU97" s="73" t="b">
        <f>AND('Match Sheet'!B129 = "a",'Match Sheet'!C129 = "br-off")</f>
        <v>0</v>
      </c>
      <c r="AV97" s="73" t="b">
        <f>AND('Match Sheet'!B129 = "a",'Match Sheet'!C129 = "br-on")</f>
        <v>0</v>
      </c>
      <c r="AW97" s="73" t="b">
        <f>AND('Match Sheet'!B129="B",'Match Sheet'!C129="C BIN OFF")</f>
        <v>0</v>
      </c>
      <c r="AX97" s="73" t="b">
        <f>AND('Match Sheet'!B129="b",'Match Sheet'!C129="C BIN ON")</f>
        <v>0</v>
      </c>
      <c r="AY97" s="73" t="b">
        <f>AND('Match Sheet'!B129="B",'Match Sheet'!C129="SUB ON")</f>
        <v>0</v>
      </c>
      <c r="AZ97" s="73" t="b">
        <f>AND('Match Sheet'!B129="B",'Match Sheet'!C129="SUB OFF")</f>
        <v>0</v>
      </c>
      <c r="BA97" s="73" t="b">
        <f>AND('Match Sheet'!$B129="B",'Match Sheet'!$C129="RC")</f>
        <v>0</v>
      </c>
      <c r="BB97" s="73" t="b">
        <f>AND('Match Sheet'!$B129="B",'Match Sheet'!$C129="YC")</f>
        <v>0</v>
      </c>
      <c r="BC97" s="73" t="b">
        <f>AND('Match Sheet'!$B129="B",'Match Sheet'!$C129="2nd YC")</f>
        <v>0</v>
      </c>
    </row>
    <row r="98" spans="2:55" s="24" customFormat="1" x14ac:dyDescent="0.2">
      <c r="B98" s="73" t="b">
        <f>AND('Match Sheet'!B130 = "A",'Match Sheet'!C130 = "TRY")</f>
        <v>0</v>
      </c>
      <c r="C98" s="73" t="b">
        <f>AND('Match Sheet'!B130 = "A",'Match Sheet'!C130 = "PEN TRY")</f>
        <v>0</v>
      </c>
      <c r="D98" s="73" t="b">
        <f>AND('Match Sheet'!B130 = "A",'Match Sheet'!C130 = "CON")</f>
        <v>0</v>
      </c>
      <c r="E98" s="73" t="b">
        <f>AND('Match Sheet'!B130 = "A",'Match Sheet'!C130 = "PEN")</f>
        <v>0</v>
      </c>
      <c r="F98" s="73" t="b">
        <f>AND('Match Sheet'!B130 = "A",'Match Sheet'!C130 = "DG")</f>
        <v>0</v>
      </c>
      <c r="G98" s="73">
        <f t="shared" si="38"/>
        <v>0</v>
      </c>
      <c r="H98" s="73">
        <f t="shared" si="39"/>
        <v>0</v>
      </c>
      <c r="I98" s="73">
        <f t="shared" si="40"/>
        <v>0</v>
      </c>
      <c r="J98" s="73">
        <f t="shared" si="41"/>
        <v>0</v>
      </c>
      <c r="K98" s="73">
        <f t="shared" si="42"/>
        <v>0</v>
      </c>
      <c r="L98" s="73">
        <f t="shared" si="43"/>
        <v>0</v>
      </c>
      <c r="M98" s="73">
        <f t="shared" si="50"/>
        <v>5</v>
      </c>
      <c r="N98" s="73"/>
      <c r="O98" s="73"/>
      <c r="P98" s="73" t="b">
        <f>AND('Match Sheet'!B130 = "A",'Match Sheet'!C130 = "TEMP OFF")</f>
        <v>0</v>
      </c>
      <c r="Q98" s="73" t="b">
        <f>AND('Match Sheet'!B130 = "A",'Match Sheet'!C130 = "TEMP ON")</f>
        <v>0</v>
      </c>
      <c r="R98" s="73" t="b">
        <f>AND('Match Sheet'!B130 = "h",'Match Sheet'!C130 = "br-off")</f>
        <v>0</v>
      </c>
      <c r="S98" s="73" t="b">
        <f>AND('Match Sheet'!B130 = "h",'Match Sheet'!C130 = "br-on")</f>
        <v>0</v>
      </c>
      <c r="T98" s="73" t="b">
        <f>AND('Match Sheet'!B130 = "A",'Match Sheet'!C130 = "C BIN OFF")</f>
        <v>0</v>
      </c>
      <c r="U98" s="73" t="b">
        <f>AND('Match Sheet'!B130 = "A",'Match Sheet'!C130 = "C BIN ON")</f>
        <v>0</v>
      </c>
      <c r="V98" s="73" t="b">
        <f>AND('Match Sheet'!B130 = "A",'Match Sheet'!C130 = "SUB ON")</f>
        <v>0</v>
      </c>
      <c r="W98" s="73" t="b">
        <f>AND('Match Sheet'!B130 = "A",'Match Sheet'!C130 = "SUB OFF")</f>
        <v>0</v>
      </c>
      <c r="X98" s="73" t="b">
        <f>AND('Match Sheet'!$B130 = "A",'Match Sheet'!$C130 = "RC")</f>
        <v>0</v>
      </c>
      <c r="Y98" s="73" t="b">
        <f>AND('Match Sheet'!$B130 = "A",'Match Sheet'!$C130 = "YC")</f>
        <v>0</v>
      </c>
      <c r="Z98" s="73" t="b">
        <f>AND('Match Sheet'!$B130 = "A",'Match Sheet'!$C130 = "2nd YC")</f>
        <v>0</v>
      </c>
      <c r="AA98" s="73"/>
      <c r="AB98" s="73"/>
      <c r="AC98" s="73"/>
      <c r="AD98" s="73"/>
      <c r="AE98" s="25"/>
      <c r="AF98" s="73" t="b">
        <f>AND('Match Sheet'!B133="B",'Match Sheet'!C133="TRY")</f>
        <v>0</v>
      </c>
      <c r="AG98" s="73" t="b">
        <f>AND('Match Sheet'!B133="B",'Match Sheet'!C133="PEN TRY")</f>
        <v>0</v>
      </c>
      <c r="AH98" s="73" t="b">
        <f>AND('Match Sheet'!B133="B",'Match Sheet'!C133="CON")</f>
        <v>0</v>
      </c>
      <c r="AI98" s="73" t="b">
        <f>AND('Match Sheet'!B133="B",'Match Sheet'!C133="PEN")</f>
        <v>0</v>
      </c>
      <c r="AJ98" s="73" t="b">
        <f>AND('Match Sheet'!B133="B",'Match Sheet'!C133="DG")</f>
        <v>0</v>
      </c>
      <c r="AK98" s="73">
        <f t="shared" si="44"/>
        <v>0</v>
      </c>
      <c r="AL98" s="73">
        <f t="shared" si="45"/>
        <v>0</v>
      </c>
      <c r="AM98" s="73">
        <f t="shared" si="46"/>
        <v>0</v>
      </c>
      <c r="AN98" s="73">
        <f t="shared" si="47"/>
        <v>0</v>
      </c>
      <c r="AO98" s="73">
        <f t="shared" si="48"/>
        <v>0</v>
      </c>
      <c r="AP98" s="73">
        <f t="shared" si="49"/>
        <v>0</v>
      </c>
      <c r="AQ98" s="73">
        <f t="shared" si="51"/>
        <v>75</v>
      </c>
      <c r="AR98" s="73"/>
      <c r="AS98" s="73" t="b">
        <f>AND('Match Sheet'!B130="B",'Match Sheet'!C130="TEMP OFF")</f>
        <v>0</v>
      </c>
      <c r="AT98" s="73" t="b">
        <f>AND('Match Sheet'!B130="B",'Match Sheet'!C130="TEMP ON")</f>
        <v>0</v>
      </c>
      <c r="AU98" s="73" t="b">
        <f>AND('Match Sheet'!B130 = "a",'Match Sheet'!C130 = "br-off")</f>
        <v>0</v>
      </c>
      <c r="AV98" s="73" t="b">
        <f>AND('Match Sheet'!B130 = "a",'Match Sheet'!C130 = "br-on")</f>
        <v>0</v>
      </c>
      <c r="AW98" s="73" t="b">
        <f>AND('Match Sheet'!B130="B",'Match Sheet'!C130="C BIN OFF")</f>
        <v>0</v>
      </c>
      <c r="AX98" s="73" t="b">
        <f>AND('Match Sheet'!B130="b",'Match Sheet'!C130="C BIN ON")</f>
        <v>0</v>
      </c>
      <c r="AY98" s="73" t="b">
        <f>AND('Match Sheet'!B130="B",'Match Sheet'!C130="SUB ON")</f>
        <v>0</v>
      </c>
      <c r="AZ98" s="73" t="b">
        <f>AND('Match Sheet'!B130="B",'Match Sheet'!C130="SUB OFF")</f>
        <v>0</v>
      </c>
      <c r="BA98" s="73" t="b">
        <f>AND('Match Sheet'!$B130="B",'Match Sheet'!$C130="RC")</f>
        <v>0</v>
      </c>
      <c r="BB98" s="73" t="b">
        <f>AND('Match Sheet'!$B130="B",'Match Sheet'!$C130="YC")</f>
        <v>0</v>
      </c>
      <c r="BC98" s="73" t="b">
        <f>AND('Match Sheet'!$B130="B",'Match Sheet'!$C130="2nd YC")</f>
        <v>0</v>
      </c>
    </row>
    <row r="99" spans="2:55" s="24" customFormat="1" x14ac:dyDescent="0.2">
      <c r="B99" s="73" t="b">
        <f>AND('Match Sheet'!B131 = "A",'Match Sheet'!C131 = "TRY")</f>
        <v>0</v>
      </c>
      <c r="C99" s="73" t="b">
        <f>AND('Match Sheet'!B131 = "A",'Match Sheet'!C131 = "PEN TRY")</f>
        <v>0</v>
      </c>
      <c r="D99" s="73" t="b">
        <f>AND('Match Sheet'!B131 = "A",'Match Sheet'!C131 = "CON")</f>
        <v>0</v>
      </c>
      <c r="E99" s="73" t="b">
        <f>AND('Match Sheet'!B131 = "A",'Match Sheet'!C131 = "PEN")</f>
        <v>0</v>
      </c>
      <c r="F99" s="73" t="b">
        <f>AND('Match Sheet'!B131 = "A",'Match Sheet'!C131 = "DG")</f>
        <v>0</v>
      </c>
      <c r="G99" s="73">
        <f t="shared" si="38"/>
        <v>0</v>
      </c>
      <c r="H99" s="73">
        <f t="shared" si="39"/>
        <v>0</v>
      </c>
      <c r="I99" s="73">
        <f t="shared" si="40"/>
        <v>0</v>
      </c>
      <c r="J99" s="73">
        <f t="shared" si="41"/>
        <v>0</v>
      </c>
      <c r="K99" s="73">
        <f t="shared" si="42"/>
        <v>0</v>
      </c>
      <c r="L99" s="73">
        <f t="shared" si="43"/>
        <v>0</v>
      </c>
      <c r="M99" s="73">
        <f t="shared" si="50"/>
        <v>5</v>
      </c>
      <c r="N99" s="73"/>
      <c r="O99" s="73"/>
      <c r="P99" s="73" t="b">
        <f>AND('Match Sheet'!B131 = "A",'Match Sheet'!C131 = "TEMP OFF")</f>
        <v>0</v>
      </c>
      <c r="Q99" s="73" t="b">
        <f>AND('Match Sheet'!B131 = "A",'Match Sheet'!C131 = "TEMP ON")</f>
        <v>0</v>
      </c>
      <c r="R99" s="73" t="b">
        <f>AND('Match Sheet'!B131 = "h",'Match Sheet'!C131 = "br-off")</f>
        <v>0</v>
      </c>
      <c r="S99" s="73" t="b">
        <f>AND('Match Sheet'!B131 = "h",'Match Sheet'!C131 = "br-on")</f>
        <v>0</v>
      </c>
      <c r="T99" s="73" t="b">
        <f>AND('Match Sheet'!B131 = "A",'Match Sheet'!C131 = "C BIN OFF")</f>
        <v>0</v>
      </c>
      <c r="U99" s="73" t="b">
        <f>AND('Match Sheet'!B131 = "A",'Match Sheet'!C131 = "C BIN ON")</f>
        <v>0</v>
      </c>
      <c r="V99" s="73" t="b">
        <f>AND('Match Sheet'!B131 = "A",'Match Sheet'!C131 = "SUB ON")</f>
        <v>0</v>
      </c>
      <c r="W99" s="73" t="b">
        <f>AND('Match Sheet'!B131 = "A",'Match Sheet'!C131 = "SUB OFF")</f>
        <v>0</v>
      </c>
      <c r="X99" s="73" t="b">
        <f>AND('Match Sheet'!$B131 = "A",'Match Sheet'!$C131 = "RC")</f>
        <v>0</v>
      </c>
      <c r="Y99" s="73" t="b">
        <f>AND('Match Sheet'!$B131 = "A",'Match Sheet'!$C131 = "YC")</f>
        <v>0</v>
      </c>
      <c r="Z99" s="73" t="b">
        <f>AND('Match Sheet'!$B131 = "A",'Match Sheet'!$C131 = "2nd YC")</f>
        <v>0</v>
      </c>
      <c r="AA99" s="73"/>
      <c r="AB99" s="73"/>
      <c r="AC99" s="73"/>
      <c r="AD99" s="73"/>
      <c r="AE99" s="25"/>
      <c r="AF99" s="73" t="b">
        <f>AND('Match Sheet'!B134="B",'Match Sheet'!C134="TRY")</f>
        <v>0</v>
      </c>
      <c r="AG99" s="73" t="b">
        <f>AND('Match Sheet'!B134="B",'Match Sheet'!C134="PEN TRY")</f>
        <v>0</v>
      </c>
      <c r="AH99" s="73" t="b">
        <f>AND('Match Sheet'!B134="B",'Match Sheet'!C134="CON")</f>
        <v>0</v>
      </c>
      <c r="AI99" s="73" t="b">
        <f>AND('Match Sheet'!B134="B",'Match Sheet'!C134="PEN")</f>
        <v>0</v>
      </c>
      <c r="AJ99" s="73" t="b">
        <f>AND('Match Sheet'!B134="B",'Match Sheet'!C134="DG")</f>
        <v>0</v>
      </c>
      <c r="AK99" s="73">
        <f t="shared" si="44"/>
        <v>0</v>
      </c>
      <c r="AL99" s="73">
        <f t="shared" si="45"/>
        <v>0</v>
      </c>
      <c r="AM99" s="73">
        <f t="shared" si="46"/>
        <v>0</v>
      </c>
      <c r="AN99" s="73">
        <f t="shared" si="47"/>
        <v>0</v>
      </c>
      <c r="AO99" s="73">
        <f t="shared" si="48"/>
        <v>0</v>
      </c>
      <c r="AP99" s="73">
        <f t="shared" si="49"/>
        <v>0</v>
      </c>
      <c r="AQ99" s="73">
        <f t="shared" si="51"/>
        <v>75</v>
      </c>
      <c r="AR99" s="73"/>
      <c r="AS99" s="73" t="b">
        <f>AND('Match Sheet'!B131="B",'Match Sheet'!C131="TEMP OFF")</f>
        <v>0</v>
      </c>
      <c r="AT99" s="73" t="b">
        <f>AND('Match Sheet'!B131="B",'Match Sheet'!C131="TEMP ON")</f>
        <v>0</v>
      </c>
      <c r="AU99" s="73" t="b">
        <f>AND('Match Sheet'!B131 = "a",'Match Sheet'!C131 = "br-off")</f>
        <v>0</v>
      </c>
      <c r="AV99" s="73" t="b">
        <f>AND('Match Sheet'!B131 = "a",'Match Sheet'!C131 = "br-on")</f>
        <v>0</v>
      </c>
      <c r="AW99" s="73" t="b">
        <f>AND('Match Sheet'!B131="B",'Match Sheet'!C131="C BIN OFF")</f>
        <v>0</v>
      </c>
      <c r="AX99" s="73" t="b">
        <f>AND('Match Sheet'!B131="b",'Match Sheet'!C131="C BIN ON")</f>
        <v>0</v>
      </c>
      <c r="AY99" s="73" t="b">
        <f>AND('Match Sheet'!B131="B",'Match Sheet'!C131="SUB ON")</f>
        <v>0</v>
      </c>
      <c r="AZ99" s="73" t="b">
        <f>AND('Match Sheet'!B131="B",'Match Sheet'!C131="SUB OFF")</f>
        <v>0</v>
      </c>
      <c r="BA99" s="73" t="b">
        <f>AND('Match Sheet'!$B131="B",'Match Sheet'!$C131="RC")</f>
        <v>0</v>
      </c>
      <c r="BB99" s="73" t="b">
        <f>AND('Match Sheet'!$B131="B",'Match Sheet'!$C131="YC")</f>
        <v>0</v>
      </c>
      <c r="BC99" s="73" t="b">
        <f>AND('Match Sheet'!$B131="B",'Match Sheet'!$C131="2nd YC")</f>
        <v>0</v>
      </c>
    </row>
    <row r="100" spans="2:55" s="24" customFormat="1" x14ac:dyDescent="0.2">
      <c r="B100" s="73" t="b">
        <f>AND('Match Sheet'!B132 = "A",'Match Sheet'!C132 = "TRY")</f>
        <v>0</v>
      </c>
      <c r="C100" s="73" t="b">
        <f>AND('Match Sheet'!B132 = "A",'Match Sheet'!C132 = "PEN TRY")</f>
        <v>0</v>
      </c>
      <c r="D100" s="73" t="b">
        <f>AND('Match Sheet'!B132 = "A",'Match Sheet'!C132 = "CON")</f>
        <v>0</v>
      </c>
      <c r="E100" s="73" t="b">
        <f>AND('Match Sheet'!B132 = "A",'Match Sheet'!C132 = "PEN")</f>
        <v>0</v>
      </c>
      <c r="F100" s="73" t="b">
        <f>AND('Match Sheet'!B132 = "A",'Match Sheet'!C132 = "DG")</f>
        <v>0</v>
      </c>
      <c r="G100" s="73">
        <f t="shared" si="38"/>
        <v>0</v>
      </c>
      <c r="H100" s="73">
        <f t="shared" si="39"/>
        <v>0</v>
      </c>
      <c r="I100" s="73">
        <f t="shared" si="40"/>
        <v>0</v>
      </c>
      <c r="J100" s="73">
        <f t="shared" si="41"/>
        <v>0</v>
      </c>
      <c r="K100" s="73">
        <f t="shared" si="42"/>
        <v>0</v>
      </c>
      <c r="L100" s="73">
        <f t="shared" si="43"/>
        <v>0</v>
      </c>
      <c r="M100" s="73">
        <f t="shared" si="50"/>
        <v>5</v>
      </c>
      <c r="N100" s="73"/>
      <c r="O100" s="73"/>
      <c r="P100" s="73" t="b">
        <f>AND('Match Sheet'!B132 = "A",'Match Sheet'!C132 = "TEMP OFF")</f>
        <v>0</v>
      </c>
      <c r="Q100" s="73" t="b">
        <f>AND('Match Sheet'!B132 = "A",'Match Sheet'!C132 = "TEMP ON")</f>
        <v>0</v>
      </c>
      <c r="R100" s="73" t="b">
        <f>AND('Match Sheet'!B132 = "h",'Match Sheet'!C132 = "br-off")</f>
        <v>0</v>
      </c>
      <c r="S100" s="73" t="b">
        <f>AND('Match Sheet'!B132 = "h",'Match Sheet'!C132 = "br-on")</f>
        <v>0</v>
      </c>
      <c r="T100" s="73" t="b">
        <f>AND('Match Sheet'!B132 = "A",'Match Sheet'!C132 = "C BIN OFF")</f>
        <v>0</v>
      </c>
      <c r="U100" s="73" t="b">
        <f>AND('Match Sheet'!B132 = "A",'Match Sheet'!C132 = "C BIN ON")</f>
        <v>0</v>
      </c>
      <c r="V100" s="73" t="b">
        <f>AND('Match Sheet'!B132 = "A",'Match Sheet'!C132 = "SUB ON")</f>
        <v>0</v>
      </c>
      <c r="W100" s="73" t="b">
        <f>AND('Match Sheet'!B132 = "A",'Match Sheet'!C132 = "SUB OFF")</f>
        <v>0</v>
      </c>
      <c r="X100" s="73" t="b">
        <f>AND('Match Sheet'!$B132 = "A",'Match Sheet'!$C132 = "RC")</f>
        <v>0</v>
      </c>
      <c r="Y100" s="73" t="b">
        <f>AND('Match Sheet'!$B132 = "A",'Match Sheet'!$C132 = "YC")</f>
        <v>0</v>
      </c>
      <c r="Z100" s="73" t="b">
        <f>AND('Match Sheet'!$B132 = "A",'Match Sheet'!$C132 = "2nd YC")</f>
        <v>0</v>
      </c>
      <c r="AA100" s="73"/>
      <c r="AB100" s="73"/>
      <c r="AC100" s="73"/>
      <c r="AD100" s="73"/>
      <c r="AE100" s="25"/>
      <c r="AF100" s="73" t="b">
        <f>AND('Match Sheet'!B135="B",'Match Sheet'!C135="TRY")</f>
        <v>0</v>
      </c>
      <c r="AG100" s="73" t="b">
        <f>AND('Match Sheet'!B135="B",'Match Sheet'!C135="PEN TRY")</f>
        <v>0</v>
      </c>
      <c r="AH100" s="73" t="b">
        <f>AND('Match Sheet'!B135="B",'Match Sheet'!C135="CON")</f>
        <v>0</v>
      </c>
      <c r="AI100" s="73" t="b">
        <f>AND('Match Sheet'!B135="B",'Match Sheet'!C135="PEN")</f>
        <v>0</v>
      </c>
      <c r="AJ100" s="73" t="b">
        <f>AND('Match Sheet'!B135="B",'Match Sheet'!C135="DG")</f>
        <v>0</v>
      </c>
      <c r="AK100" s="73">
        <f t="shared" si="44"/>
        <v>0</v>
      </c>
      <c r="AL100" s="73">
        <f t="shared" si="45"/>
        <v>0</v>
      </c>
      <c r="AM100" s="73">
        <f t="shared" si="46"/>
        <v>0</v>
      </c>
      <c r="AN100" s="73">
        <f t="shared" si="47"/>
        <v>0</v>
      </c>
      <c r="AO100" s="73">
        <f t="shared" si="48"/>
        <v>0</v>
      </c>
      <c r="AP100" s="73">
        <f t="shared" si="49"/>
        <v>0</v>
      </c>
      <c r="AQ100" s="73">
        <f t="shared" si="51"/>
        <v>75</v>
      </c>
      <c r="AR100" s="73"/>
      <c r="AS100" s="73" t="b">
        <f>AND('Match Sheet'!B132="B",'Match Sheet'!C132="TEMP OFF")</f>
        <v>0</v>
      </c>
      <c r="AT100" s="73" t="b">
        <f>AND('Match Sheet'!B132="B",'Match Sheet'!C132="TEMP ON")</f>
        <v>0</v>
      </c>
      <c r="AU100" s="73" t="b">
        <f>AND('Match Sheet'!B132 = "a",'Match Sheet'!C132 = "br-off")</f>
        <v>0</v>
      </c>
      <c r="AV100" s="73" t="b">
        <f>AND('Match Sheet'!B132 = "a",'Match Sheet'!C132 = "br-on")</f>
        <v>0</v>
      </c>
      <c r="AW100" s="73" t="b">
        <f>AND('Match Sheet'!B132="B",'Match Sheet'!C132="C BIN OFF")</f>
        <v>0</v>
      </c>
      <c r="AX100" s="73" t="b">
        <f>AND('Match Sheet'!B132="b",'Match Sheet'!C132="C BIN ON")</f>
        <v>0</v>
      </c>
      <c r="AY100" s="73" t="b">
        <f>AND('Match Sheet'!B132="B",'Match Sheet'!C132="SUB ON")</f>
        <v>0</v>
      </c>
      <c r="AZ100" s="73" t="b">
        <f>AND('Match Sheet'!B132="B",'Match Sheet'!C132="SUB OFF")</f>
        <v>0</v>
      </c>
      <c r="BA100" s="73" t="b">
        <f>AND('Match Sheet'!$B132="B",'Match Sheet'!$C132="RC")</f>
        <v>0</v>
      </c>
      <c r="BB100" s="73" t="b">
        <f>AND('Match Sheet'!$B132="B",'Match Sheet'!$C132="YC")</f>
        <v>0</v>
      </c>
      <c r="BC100" s="73" t="b">
        <f>AND('Match Sheet'!$B132="B",'Match Sheet'!$C132="2nd YC")</f>
        <v>0</v>
      </c>
    </row>
    <row r="101" spans="2:55" s="24" customFormat="1" x14ac:dyDescent="0.2">
      <c r="B101" s="73" t="b">
        <f>AND('Match Sheet'!B133 = "A",'Match Sheet'!C133 = "TRY")</f>
        <v>0</v>
      </c>
      <c r="C101" s="73" t="b">
        <f>AND('Match Sheet'!B133 = "A",'Match Sheet'!C133 = "PEN TRY")</f>
        <v>0</v>
      </c>
      <c r="D101" s="73" t="b">
        <f>AND('Match Sheet'!B133 = "A",'Match Sheet'!C133 = "CON")</f>
        <v>0</v>
      </c>
      <c r="E101" s="73" t="b">
        <f>AND('Match Sheet'!B133 = "A",'Match Sheet'!C133 = "PEN")</f>
        <v>0</v>
      </c>
      <c r="F101" s="73" t="b">
        <f>AND('Match Sheet'!B133 = "A",'Match Sheet'!C133 = "DG")</f>
        <v>0</v>
      </c>
      <c r="G101" s="73">
        <f t="shared" si="38"/>
        <v>0</v>
      </c>
      <c r="H101" s="73">
        <f t="shared" si="39"/>
        <v>0</v>
      </c>
      <c r="I101" s="73">
        <f t="shared" si="40"/>
        <v>0</v>
      </c>
      <c r="J101" s="73">
        <f t="shared" si="41"/>
        <v>0</v>
      </c>
      <c r="K101" s="73">
        <f t="shared" si="42"/>
        <v>0</v>
      </c>
      <c r="L101" s="73">
        <f t="shared" si="43"/>
        <v>0</v>
      </c>
      <c r="M101" s="73">
        <f t="shared" si="50"/>
        <v>5</v>
      </c>
      <c r="N101" s="73"/>
      <c r="O101" s="73"/>
      <c r="P101" s="73" t="b">
        <f>AND('Match Sheet'!B133 = "A",'Match Sheet'!C133 = "TEMP OFF")</f>
        <v>0</v>
      </c>
      <c r="Q101" s="73" t="b">
        <f>AND('Match Sheet'!B133 = "A",'Match Sheet'!C133 = "TEMP ON")</f>
        <v>0</v>
      </c>
      <c r="R101" s="73" t="b">
        <f>AND('Match Sheet'!B133 = "h",'Match Sheet'!C133 = "br-off")</f>
        <v>0</v>
      </c>
      <c r="S101" s="73" t="b">
        <f>AND('Match Sheet'!B133 = "h",'Match Sheet'!C133 = "br-on")</f>
        <v>0</v>
      </c>
      <c r="T101" s="73" t="b">
        <f>AND('Match Sheet'!B133 = "A",'Match Sheet'!C133 = "C BIN OFF")</f>
        <v>0</v>
      </c>
      <c r="U101" s="73" t="b">
        <f>AND('Match Sheet'!B133 = "A",'Match Sheet'!C133 = "C BIN ON")</f>
        <v>0</v>
      </c>
      <c r="V101" s="73" t="b">
        <f>AND('Match Sheet'!B133 = "A",'Match Sheet'!C133 = "SUB ON")</f>
        <v>0</v>
      </c>
      <c r="W101" s="73" t="b">
        <f>AND('Match Sheet'!B133 = "A",'Match Sheet'!C133 = "SUB OFF")</f>
        <v>0</v>
      </c>
      <c r="X101" s="73" t="b">
        <f>AND('Match Sheet'!$B133 = "A",'Match Sheet'!$C133 = "RC")</f>
        <v>0</v>
      </c>
      <c r="Y101" s="73" t="b">
        <f>AND('Match Sheet'!$B133 = "A",'Match Sheet'!$C133 = "YC")</f>
        <v>0</v>
      </c>
      <c r="Z101" s="73" t="b">
        <f>AND('Match Sheet'!$B133 = "A",'Match Sheet'!$C133 = "2nd YC")</f>
        <v>0</v>
      </c>
      <c r="AA101" s="73"/>
      <c r="AB101" s="73"/>
      <c r="AC101" s="73"/>
      <c r="AD101" s="73"/>
      <c r="AE101" s="25"/>
      <c r="AF101" s="73" t="b">
        <f>AND('Match Sheet'!B136="B",'Match Sheet'!C136="TRY")</f>
        <v>0</v>
      </c>
      <c r="AG101" s="73" t="b">
        <f>AND('Match Sheet'!B136="B",'Match Sheet'!C136="PEN TRY")</f>
        <v>0</v>
      </c>
      <c r="AH101" s="73" t="b">
        <f>AND('Match Sheet'!B136="B",'Match Sheet'!C136="CON")</f>
        <v>0</v>
      </c>
      <c r="AI101" s="73" t="b">
        <f>AND('Match Sheet'!B136="B",'Match Sheet'!C136="PEN")</f>
        <v>0</v>
      </c>
      <c r="AJ101" s="73" t="b">
        <f>AND('Match Sheet'!B136="B",'Match Sheet'!C136="DG")</f>
        <v>0</v>
      </c>
      <c r="AK101" s="73">
        <f t="shared" si="44"/>
        <v>0</v>
      </c>
      <c r="AL101" s="73">
        <f t="shared" si="45"/>
        <v>0</v>
      </c>
      <c r="AM101" s="73">
        <f t="shared" si="46"/>
        <v>0</v>
      </c>
      <c r="AN101" s="73">
        <f t="shared" si="47"/>
        <v>0</v>
      </c>
      <c r="AO101" s="73">
        <f t="shared" si="48"/>
        <v>0</v>
      </c>
      <c r="AP101" s="73">
        <f t="shared" si="49"/>
        <v>0</v>
      </c>
      <c r="AQ101" s="73">
        <f t="shared" si="51"/>
        <v>75</v>
      </c>
      <c r="AR101" s="73"/>
      <c r="AS101" s="73" t="b">
        <f>AND('Match Sheet'!B133="B",'Match Sheet'!C133="TEMP OFF")</f>
        <v>0</v>
      </c>
      <c r="AT101" s="73" t="b">
        <f>AND('Match Sheet'!B133="B",'Match Sheet'!C133="TEMP ON")</f>
        <v>0</v>
      </c>
      <c r="AU101" s="73" t="b">
        <f>AND('Match Sheet'!B133 = "a",'Match Sheet'!C133 = "br-off")</f>
        <v>0</v>
      </c>
      <c r="AV101" s="73" t="b">
        <f>AND('Match Sheet'!B133 = "a",'Match Sheet'!C133 = "br-on")</f>
        <v>0</v>
      </c>
      <c r="AW101" s="73" t="b">
        <f>AND('Match Sheet'!B133="B",'Match Sheet'!C133="C BIN OFF")</f>
        <v>0</v>
      </c>
      <c r="AX101" s="73" t="b">
        <f>AND('Match Sheet'!B133="b",'Match Sheet'!C133="C BIN ON")</f>
        <v>0</v>
      </c>
      <c r="AY101" s="73" t="b">
        <f>AND('Match Sheet'!B133="B",'Match Sheet'!C133="SUB ON")</f>
        <v>0</v>
      </c>
      <c r="AZ101" s="73" t="b">
        <f>AND('Match Sheet'!B133="B",'Match Sheet'!C133="SUB OFF")</f>
        <v>0</v>
      </c>
      <c r="BA101" s="73" t="b">
        <f>AND('Match Sheet'!$B133="B",'Match Sheet'!$C133="RC")</f>
        <v>0</v>
      </c>
      <c r="BB101" s="73" t="b">
        <f>AND('Match Sheet'!$B133="B",'Match Sheet'!$C133="YC")</f>
        <v>0</v>
      </c>
      <c r="BC101" s="73" t="b">
        <f>AND('Match Sheet'!$B133="B",'Match Sheet'!$C133="2nd YC")</f>
        <v>0</v>
      </c>
    </row>
    <row r="102" spans="2:55" s="24" customFormat="1" x14ac:dyDescent="0.2">
      <c r="B102" s="73" t="b">
        <f>AND('Match Sheet'!B134 = "A",'Match Sheet'!C134 = "TRY")</f>
        <v>0</v>
      </c>
      <c r="C102" s="73" t="b">
        <f>AND('Match Sheet'!B134 = "A",'Match Sheet'!C134 = "PEN TRY")</f>
        <v>0</v>
      </c>
      <c r="D102" s="73" t="b">
        <f>AND('Match Sheet'!B134 = "A",'Match Sheet'!C134 = "CON")</f>
        <v>0</v>
      </c>
      <c r="E102" s="73" t="b">
        <f>AND('Match Sheet'!B134 = "A",'Match Sheet'!C134 = "PEN")</f>
        <v>0</v>
      </c>
      <c r="F102" s="73" t="b">
        <f>AND('Match Sheet'!B134 = "A",'Match Sheet'!C134 = "DG")</f>
        <v>0</v>
      </c>
      <c r="G102" s="73">
        <f t="shared" si="38"/>
        <v>0</v>
      </c>
      <c r="H102" s="73">
        <f t="shared" si="39"/>
        <v>0</v>
      </c>
      <c r="I102" s="73">
        <f t="shared" si="40"/>
        <v>0</v>
      </c>
      <c r="J102" s="73">
        <f t="shared" si="41"/>
        <v>0</v>
      </c>
      <c r="K102" s="73">
        <f t="shared" si="42"/>
        <v>0</v>
      </c>
      <c r="L102" s="73">
        <f t="shared" si="43"/>
        <v>0</v>
      </c>
      <c r="M102" s="73">
        <f t="shared" si="50"/>
        <v>5</v>
      </c>
      <c r="N102" s="73"/>
      <c r="O102" s="73"/>
      <c r="P102" s="73" t="b">
        <f>AND('Match Sheet'!B134 = "A",'Match Sheet'!C134 = "TEMP OFF")</f>
        <v>0</v>
      </c>
      <c r="Q102" s="73" t="b">
        <f>AND('Match Sheet'!B134 = "A",'Match Sheet'!C134 = "TEMP ON")</f>
        <v>0</v>
      </c>
      <c r="R102" s="73" t="b">
        <f>AND('Match Sheet'!B134 = "h",'Match Sheet'!C134 = "br-off")</f>
        <v>0</v>
      </c>
      <c r="S102" s="73" t="b">
        <f>AND('Match Sheet'!B134 = "h",'Match Sheet'!C134 = "br-on")</f>
        <v>0</v>
      </c>
      <c r="T102" s="73" t="b">
        <f>AND('Match Sheet'!B134 = "A",'Match Sheet'!C134 = "C BIN OFF")</f>
        <v>0</v>
      </c>
      <c r="U102" s="73" t="b">
        <f>AND('Match Sheet'!B134 = "A",'Match Sheet'!C134 = "C BIN ON")</f>
        <v>0</v>
      </c>
      <c r="V102" s="73" t="b">
        <f>AND('Match Sheet'!B134 = "A",'Match Sheet'!C134 = "SUB ON")</f>
        <v>0</v>
      </c>
      <c r="W102" s="73" t="b">
        <f>AND('Match Sheet'!B134 = "A",'Match Sheet'!C134 = "SUB OFF")</f>
        <v>0</v>
      </c>
      <c r="X102" s="73" t="b">
        <f>AND('Match Sheet'!$B134 = "A",'Match Sheet'!$C134 = "RC")</f>
        <v>0</v>
      </c>
      <c r="Y102" s="73" t="b">
        <f>AND('Match Sheet'!$B134 = "A",'Match Sheet'!$C134 = "YC")</f>
        <v>0</v>
      </c>
      <c r="Z102" s="73" t="b">
        <f>AND('Match Sheet'!$B134 = "A",'Match Sheet'!$C134 = "2nd YC")</f>
        <v>0</v>
      </c>
      <c r="AA102" s="73"/>
      <c r="AB102" s="73"/>
      <c r="AC102" s="73"/>
      <c r="AD102" s="73"/>
      <c r="AE102" s="25"/>
      <c r="AF102" s="73" t="b">
        <f>AND('Match Sheet'!B137="B",'Match Sheet'!C137="TRY")</f>
        <v>0</v>
      </c>
      <c r="AG102" s="73" t="b">
        <f>AND('Match Sheet'!B137="B",'Match Sheet'!C137="PEN TRY")</f>
        <v>0</v>
      </c>
      <c r="AH102" s="73" t="b">
        <f>AND('Match Sheet'!B137="B",'Match Sheet'!C137="CON")</f>
        <v>0</v>
      </c>
      <c r="AI102" s="73" t="b">
        <f>AND('Match Sheet'!B137="B",'Match Sheet'!C137="PEN")</f>
        <v>0</v>
      </c>
      <c r="AJ102" s="73" t="b">
        <f>AND('Match Sheet'!B137="B",'Match Sheet'!C137="DG")</f>
        <v>0</v>
      </c>
      <c r="AK102" s="73">
        <f t="shared" si="44"/>
        <v>0</v>
      </c>
      <c r="AL102" s="73">
        <f t="shared" si="45"/>
        <v>0</v>
      </c>
      <c r="AM102" s="73">
        <f t="shared" si="46"/>
        <v>0</v>
      </c>
      <c r="AN102" s="73">
        <f t="shared" si="47"/>
        <v>0</v>
      </c>
      <c r="AO102" s="73">
        <f t="shared" si="48"/>
        <v>0</v>
      </c>
      <c r="AP102" s="73">
        <f t="shared" si="49"/>
        <v>0</v>
      </c>
      <c r="AQ102" s="73">
        <f t="shared" si="51"/>
        <v>75</v>
      </c>
      <c r="AR102" s="73"/>
      <c r="AS102" s="73" t="b">
        <f>AND('Match Sheet'!B134="B",'Match Sheet'!C134="TEMP OFF")</f>
        <v>0</v>
      </c>
      <c r="AT102" s="73" t="b">
        <f>AND('Match Sheet'!B134="B",'Match Sheet'!C134="TEMP ON")</f>
        <v>0</v>
      </c>
      <c r="AU102" s="73" t="b">
        <f>AND('Match Sheet'!B134 = "a",'Match Sheet'!C134 = "br-off")</f>
        <v>0</v>
      </c>
      <c r="AV102" s="73" t="b">
        <f>AND('Match Sheet'!B134 = "a",'Match Sheet'!C134 = "br-on")</f>
        <v>0</v>
      </c>
      <c r="AW102" s="73" t="b">
        <f>AND('Match Sheet'!B134="B",'Match Sheet'!C134="C BIN OFF")</f>
        <v>0</v>
      </c>
      <c r="AX102" s="73" t="b">
        <f>AND('Match Sheet'!B134="b",'Match Sheet'!C134="C BIN ON")</f>
        <v>0</v>
      </c>
      <c r="AY102" s="73" t="b">
        <f>AND('Match Sheet'!B134="B",'Match Sheet'!C134="SUB ON")</f>
        <v>0</v>
      </c>
      <c r="AZ102" s="73" t="b">
        <f>AND('Match Sheet'!B134="B",'Match Sheet'!C134="SUB OFF")</f>
        <v>0</v>
      </c>
      <c r="BA102" s="73" t="b">
        <f>AND('Match Sheet'!$B134="B",'Match Sheet'!$C134="RC")</f>
        <v>0</v>
      </c>
      <c r="BB102" s="73" t="b">
        <f>AND('Match Sheet'!$B134="B",'Match Sheet'!$C134="YC")</f>
        <v>0</v>
      </c>
      <c r="BC102" s="73" t="b">
        <f>AND('Match Sheet'!$B134="B",'Match Sheet'!$C134="2nd YC")</f>
        <v>0</v>
      </c>
    </row>
    <row r="103" spans="2:55" s="24" customFormat="1" x14ac:dyDescent="0.2">
      <c r="B103" s="73" t="b">
        <f>AND('Match Sheet'!B135 = "A",'Match Sheet'!C135 = "TRY")</f>
        <v>0</v>
      </c>
      <c r="C103" s="73" t="b">
        <f>AND('Match Sheet'!B135 = "A",'Match Sheet'!C135 = "PEN TRY")</f>
        <v>0</v>
      </c>
      <c r="D103" s="73" t="b">
        <f>AND('Match Sheet'!B135 = "A",'Match Sheet'!C135 = "CON")</f>
        <v>0</v>
      </c>
      <c r="E103" s="73" t="b">
        <f>AND('Match Sheet'!B135 = "A",'Match Sheet'!C135 = "PEN")</f>
        <v>0</v>
      </c>
      <c r="F103" s="73" t="b">
        <f>AND('Match Sheet'!B135 = "A",'Match Sheet'!C135 = "DG")</f>
        <v>0</v>
      </c>
      <c r="G103" s="73">
        <f t="shared" si="38"/>
        <v>0</v>
      </c>
      <c r="H103" s="73">
        <f t="shared" si="39"/>
        <v>0</v>
      </c>
      <c r="I103" s="73">
        <f t="shared" si="40"/>
        <v>0</v>
      </c>
      <c r="J103" s="73">
        <f t="shared" si="41"/>
        <v>0</v>
      </c>
      <c r="K103" s="73">
        <f t="shared" si="42"/>
        <v>0</v>
      </c>
      <c r="L103" s="73">
        <f t="shared" si="43"/>
        <v>0</v>
      </c>
      <c r="M103" s="73">
        <f t="shared" si="50"/>
        <v>5</v>
      </c>
      <c r="N103" s="73"/>
      <c r="O103" s="73"/>
      <c r="P103" s="73" t="b">
        <f>AND('Match Sheet'!B135 = "A",'Match Sheet'!C135 = "TEMP OFF")</f>
        <v>0</v>
      </c>
      <c r="Q103" s="73" t="b">
        <f>AND('Match Sheet'!B135 = "A",'Match Sheet'!C135 = "TEMP ON")</f>
        <v>0</v>
      </c>
      <c r="R103" s="73" t="b">
        <f>AND('Match Sheet'!B135 = "h",'Match Sheet'!C135 = "br-off")</f>
        <v>0</v>
      </c>
      <c r="S103" s="73" t="b">
        <f>AND('Match Sheet'!B135 = "h",'Match Sheet'!C135 = "br-on")</f>
        <v>0</v>
      </c>
      <c r="T103" s="73" t="b">
        <f>AND('Match Sheet'!B135 = "A",'Match Sheet'!C135 = "C BIN OFF")</f>
        <v>0</v>
      </c>
      <c r="U103" s="73" t="b">
        <f>AND('Match Sheet'!B135 = "A",'Match Sheet'!C135 = "C BIN ON")</f>
        <v>0</v>
      </c>
      <c r="V103" s="73" t="b">
        <f>AND('Match Sheet'!B135 = "A",'Match Sheet'!C135 = "SUB ON")</f>
        <v>0</v>
      </c>
      <c r="W103" s="73" t="b">
        <f>AND('Match Sheet'!B135 = "A",'Match Sheet'!C135 = "SUB OFF")</f>
        <v>0</v>
      </c>
      <c r="X103" s="73" t="b">
        <f>AND('Match Sheet'!$B135 = "A",'Match Sheet'!$C135 = "RC")</f>
        <v>0</v>
      </c>
      <c r="Y103" s="73" t="b">
        <f>AND('Match Sheet'!$B135 = "A",'Match Sheet'!$C135 = "YC")</f>
        <v>0</v>
      </c>
      <c r="Z103" s="73" t="b">
        <f>AND('Match Sheet'!$B135 = "A",'Match Sheet'!$C135 = "2nd YC")</f>
        <v>0</v>
      </c>
      <c r="AA103" s="73"/>
      <c r="AB103" s="73"/>
      <c r="AC103" s="73"/>
      <c r="AD103" s="73"/>
      <c r="AE103" s="25"/>
      <c r="AF103" s="73" t="b">
        <f>AND('Match Sheet'!B138="B",'Match Sheet'!C138="TRY")</f>
        <v>0</v>
      </c>
      <c r="AG103" s="73" t="b">
        <f>AND('Match Sheet'!B138="B",'Match Sheet'!C138="PEN TRY")</f>
        <v>0</v>
      </c>
      <c r="AH103" s="73" t="b">
        <f>AND('Match Sheet'!B138="B",'Match Sheet'!C138="CON")</f>
        <v>0</v>
      </c>
      <c r="AI103" s="73" t="b">
        <f>AND('Match Sheet'!B138="B",'Match Sheet'!C138="PEN")</f>
        <v>0</v>
      </c>
      <c r="AJ103" s="73" t="b">
        <f>AND('Match Sheet'!B138="B",'Match Sheet'!C138="DG")</f>
        <v>0</v>
      </c>
      <c r="AK103" s="73">
        <f t="shared" si="44"/>
        <v>0</v>
      </c>
      <c r="AL103" s="73">
        <f t="shared" si="45"/>
        <v>0</v>
      </c>
      <c r="AM103" s="73">
        <f t="shared" si="46"/>
        <v>0</v>
      </c>
      <c r="AN103" s="73">
        <f t="shared" si="47"/>
        <v>0</v>
      </c>
      <c r="AO103" s="73">
        <f t="shared" si="48"/>
        <v>0</v>
      </c>
      <c r="AP103" s="73">
        <f t="shared" si="49"/>
        <v>0</v>
      </c>
      <c r="AQ103" s="73">
        <f t="shared" si="51"/>
        <v>75</v>
      </c>
      <c r="AR103" s="73"/>
      <c r="AS103" s="73" t="b">
        <f>AND('Match Sheet'!B135="B",'Match Sheet'!C135="TEMP OFF")</f>
        <v>0</v>
      </c>
      <c r="AT103" s="73" t="b">
        <f>AND('Match Sheet'!B135="B",'Match Sheet'!C135="TEMP ON")</f>
        <v>0</v>
      </c>
      <c r="AU103" s="73" t="b">
        <f>AND('Match Sheet'!B135 = "a",'Match Sheet'!C135 = "br-off")</f>
        <v>0</v>
      </c>
      <c r="AV103" s="73" t="b">
        <f>AND('Match Sheet'!B135 = "a",'Match Sheet'!C135 = "br-on")</f>
        <v>0</v>
      </c>
      <c r="AW103" s="73" t="b">
        <f>AND('Match Sheet'!B135="B",'Match Sheet'!C135="C BIN OFF")</f>
        <v>0</v>
      </c>
      <c r="AX103" s="73" t="b">
        <f>AND('Match Sheet'!B135="b",'Match Sheet'!C135="C BIN ON")</f>
        <v>0</v>
      </c>
      <c r="AY103" s="73" t="b">
        <f>AND('Match Sheet'!B135="B",'Match Sheet'!C135="SUB ON")</f>
        <v>0</v>
      </c>
      <c r="AZ103" s="73" t="b">
        <f>AND('Match Sheet'!B135="B",'Match Sheet'!C135="SUB OFF")</f>
        <v>0</v>
      </c>
      <c r="BA103" s="73" t="b">
        <f>AND('Match Sheet'!$B135="B",'Match Sheet'!$C135="RC")</f>
        <v>0</v>
      </c>
      <c r="BB103" s="73" t="b">
        <f>AND('Match Sheet'!$B135="B",'Match Sheet'!$C135="YC")</f>
        <v>0</v>
      </c>
      <c r="BC103" s="73" t="b">
        <f>AND('Match Sheet'!$B135="B",'Match Sheet'!$C135="2nd YC")</f>
        <v>0</v>
      </c>
    </row>
    <row r="104" spans="2:55" s="24" customFormat="1" x14ac:dyDescent="0.2">
      <c r="B104" s="73" t="b">
        <f>AND('Match Sheet'!B136 = "A",'Match Sheet'!C136 = "TRY")</f>
        <v>0</v>
      </c>
      <c r="C104" s="73" t="b">
        <f>AND('Match Sheet'!B136 = "A",'Match Sheet'!C136 = "PEN TRY")</f>
        <v>0</v>
      </c>
      <c r="D104" s="73" t="b">
        <f>AND('Match Sheet'!B136 = "A",'Match Sheet'!C136 = "CON")</f>
        <v>0</v>
      </c>
      <c r="E104" s="73" t="b">
        <f>AND('Match Sheet'!B136 = "A",'Match Sheet'!C136 = "PEN")</f>
        <v>0</v>
      </c>
      <c r="F104" s="73" t="b">
        <f>AND('Match Sheet'!B136 = "A",'Match Sheet'!C136 = "DG")</f>
        <v>0</v>
      </c>
      <c r="G104" s="73">
        <f t="shared" si="38"/>
        <v>0</v>
      </c>
      <c r="H104" s="73">
        <f t="shared" si="39"/>
        <v>0</v>
      </c>
      <c r="I104" s="73">
        <f t="shared" si="40"/>
        <v>0</v>
      </c>
      <c r="J104" s="73">
        <f t="shared" si="41"/>
        <v>0</v>
      </c>
      <c r="K104" s="73">
        <f t="shared" si="42"/>
        <v>0</v>
      </c>
      <c r="L104" s="73">
        <f t="shared" si="43"/>
        <v>0</v>
      </c>
      <c r="M104" s="73">
        <f t="shared" si="50"/>
        <v>5</v>
      </c>
      <c r="N104" s="73"/>
      <c r="O104" s="73"/>
      <c r="P104" s="73" t="b">
        <f>AND('Match Sheet'!B136 = "A",'Match Sheet'!C136 = "TEMP OFF")</f>
        <v>0</v>
      </c>
      <c r="Q104" s="73" t="b">
        <f>AND('Match Sheet'!B136 = "A",'Match Sheet'!C136 = "TEMP ON")</f>
        <v>0</v>
      </c>
      <c r="R104" s="73" t="b">
        <f>AND('Match Sheet'!B136 = "h",'Match Sheet'!C136 = "br-off")</f>
        <v>0</v>
      </c>
      <c r="S104" s="73" t="b">
        <f>AND('Match Sheet'!B136 = "h",'Match Sheet'!C136 = "br-on")</f>
        <v>0</v>
      </c>
      <c r="T104" s="73" t="b">
        <f>AND('Match Sheet'!B136 = "A",'Match Sheet'!C136 = "C BIN OFF")</f>
        <v>0</v>
      </c>
      <c r="U104" s="73" t="b">
        <f>AND('Match Sheet'!B136 = "A",'Match Sheet'!C136 = "C BIN ON")</f>
        <v>0</v>
      </c>
      <c r="V104" s="73" t="b">
        <f>AND('Match Sheet'!B136 = "A",'Match Sheet'!C136 = "SUB ON")</f>
        <v>0</v>
      </c>
      <c r="W104" s="73" t="b">
        <f>AND('Match Sheet'!B136 = "A",'Match Sheet'!C136 = "SUB OFF")</f>
        <v>0</v>
      </c>
      <c r="X104" s="73" t="b">
        <f>AND('Match Sheet'!$B136 = "A",'Match Sheet'!$C136 = "RC")</f>
        <v>0</v>
      </c>
      <c r="Y104" s="73" t="b">
        <f>AND('Match Sheet'!$B136 = "A",'Match Sheet'!$C136 = "YC")</f>
        <v>0</v>
      </c>
      <c r="Z104" s="73" t="b">
        <f>AND('Match Sheet'!$B136 = "A",'Match Sheet'!$C136 = "2nd YC")</f>
        <v>0</v>
      </c>
      <c r="AA104" s="73"/>
      <c r="AB104" s="73"/>
      <c r="AC104" s="73"/>
      <c r="AD104" s="73"/>
      <c r="AE104" s="25"/>
      <c r="AF104" s="73" t="b">
        <f>AND('Match Sheet'!B139="B",'Match Sheet'!C139="TRY")</f>
        <v>0</v>
      </c>
      <c r="AG104" s="73" t="b">
        <f>AND('Match Sheet'!B139="B",'Match Sheet'!C139="PEN TRY")</f>
        <v>0</v>
      </c>
      <c r="AH104" s="73" t="b">
        <f>AND('Match Sheet'!B139="B",'Match Sheet'!C139="CON")</f>
        <v>0</v>
      </c>
      <c r="AI104" s="73" t="b">
        <f>AND('Match Sheet'!B139="B",'Match Sheet'!C139="PEN")</f>
        <v>0</v>
      </c>
      <c r="AJ104" s="73" t="b">
        <f>AND('Match Sheet'!B139="B",'Match Sheet'!C139="DG")</f>
        <v>0</v>
      </c>
      <c r="AK104" s="73">
        <f t="shared" si="44"/>
        <v>0</v>
      </c>
      <c r="AL104" s="73">
        <f t="shared" si="45"/>
        <v>0</v>
      </c>
      <c r="AM104" s="73">
        <f t="shared" si="46"/>
        <v>0</v>
      </c>
      <c r="AN104" s="73">
        <f t="shared" si="47"/>
        <v>0</v>
      </c>
      <c r="AO104" s="73">
        <f t="shared" si="48"/>
        <v>0</v>
      </c>
      <c r="AP104" s="73">
        <f t="shared" si="49"/>
        <v>0</v>
      </c>
      <c r="AQ104" s="73">
        <f t="shared" si="51"/>
        <v>75</v>
      </c>
      <c r="AR104" s="73"/>
      <c r="AS104" s="73" t="b">
        <f>AND('Match Sheet'!B136="B",'Match Sheet'!C136="TEMP OFF")</f>
        <v>0</v>
      </c>
      <c r="AT104" s="73" t="b">
        <f>AND('Match Sheet'!B136="B",'Match Sheet'!C136="TEMP ON")</f>
        <v>0</v>
      </c>
      <c r="AU104" s="73" t="b">
        <f>AND('Match Sheet'!B136 = "a",'Match Sheet'!C136 = "br-off")</f>
        <v>0</v>
      </c>
      <c r="AV104" s="73" t="b">
        <f>AND('Match Sheet'!B136 = "a",'Match Sheet'!C136 = "br-on")</f>
        <v>0</v>
      </c>
      <c r="AW104" s="73" t="b">
        <f>AND('Match Sheet'!B136="B",'Match Sheet'!C136="C BIN OFF")</f>
        <v>0</v>
      </c>
      <c r="AX104" s="73" t="b">
        <f>AND('Match Sheet'!B136="b",'Match Sheet'!C136="C BIN ON")</f>
        <v>0</v>
      </c>
      <c r="AY104" s="73" t="b">
        <f>AND('Match Sheet'!B136="B",'Match Sheet'!C136="SUB ON")</f>
        <v>0</v>
      </c>
      <c r="AZ104" s="73" t="b">
        <f>AND('Match Sheet'!B136="B",'Match Sheet'!C136="SUB OFF")</f>
        <v>0</v>
      </c>
      <c r="BA104" s="73" t="b">
        <f>AND('Match Sheet'!$B136="B",'Match Sheet'!$C136="RC")</f>
        <v>0</v>
      </c>
      <c r="BB104" s="73" t="b">
        <f>AND('Match Sheet'!$B136="B",'Match Sheet'!$C136="YC")</f>
        <v>0</v>
      </c>
      <c r="BC104" s="73" t="b">
        <f>AND('Match Sheet'!$B136="B",'Match Sheet'!$C136="2nd YC")</f>
        <v>0</v>
      </c>
    </row>
    <row r="105" spans="2:55" s="24" customFormat="1" x14ac:dyDescent="0.2">
      <c r="B105" s="73" t="b">
        <f>AND('Match Sheet'!B137 = "A",'Match Sheet'!C137 = "TRY")</f>
        <v>0</v>
      </c>
      <c r="C105" s="73" t="b">
        <f>AND('Match Sheet'!B137 = "A",'Match Sheet'!C137 = "PEN TRY")</f>
        <v>0</v>
      </c>
      <c r="D105" s="73" t="b">
        <f>AND('Match Sheet'!B137 = "A",'Match Sheet'!C137 = "CON")</f>
        <v>0</v>
      </c>
      <c r="E105" s="73" t="b">
        <f>AND('Match Sheet'!B137 = "A",'Match Sheet'!C137 = "PEN")</f>
        <v>0</v>
      </c>
      <c r="F105" s="73" t="b">
        <f>AND('Match Sheet'!B137 = "A",'Match Sheet'!C137 = "DG")</f>
        <v>0</v>
      </c>
      <c r="G105" s="73">
        <f t="shared" si="38"/>
        <v>0</v>
      </c>
      <c r="H105" s="73">
        <f t="shared" si="39"/>
        <v>0</v>
      </c>
      <c r="I105" s="73">
        <f t="shared" si="40"/>
        <v>0</v>
      </c>
      <c r="J105" s="73">
        <f t="shared" si="41"/>
        <v>0</v>
      </c>
      <c r="K105" s="73">
        <f t="shared" si="42"/>
        <v>0</v>
      </c>
      <c r="L105" s="73">
        <f t="shared" si="43"/>
        <v>0</v>
      </c>
      <c r="M105" s="73">
        <f t="shared" si="50"/>
        <v>5</v>
      </c>
      <c r="N105" s="73"/>
      <c r="O105" s="73"/>
      <c r="P105" s="73" t="b">
        <f>AND('Match Sheet'!B137 = "A",'Match Sheet'!C137 = "TEMP OFF")</f>
        <v>0</v>
      </c>
      <c r="Q105" s="73" t="b">
        <f>AND('Match Sheet'!B137 = "A",'Match Sheet'!C137 = "TEMP ON")</f>
        <v>0</v>
      </c>
      <c r="R105" s="73" t="b">
        <f>AND('Match Sheet'!B137 = "h",'Match Sheet'!C137 = "br-off")</f>
        <v>0</v>
      </c>
      <c r="S105" s="73" t="b">
        <f>AND('Match Sheet'!B137 = "h",'Match Sheet'!C137 = "br-on")</f>
        <v>0</v>
      </c>
      <c r="T105" s="73" t="b">
        <f>AND('Match Sheet'!B137 = "A",'Match Sheet'!C137 = "C BIN OFF")</f>
        <v>0</v>
      </c>
      <c r="U105" s="73" t="b">
        <f>AND('Match Sheet'!B137 = "A",'Match Sheet'!C137 = "C BIN ON")</f>
        <v>0</v>
      </c>
      <c r="V105" s="73" t="b">
        <f>AND('Match Sheet'!B137 = "A",'Match Sheet'!C137 = "SUB ON")</f>
        <v>0</v>
      </c>
      <c r="W105" s="73" t="b">
        <f>AND('Match Sheet'!B137 = "A",'Match Sheet'!C137 = "SUB OFF")</f>
        <v>0</v>
      </c>
      <c r="X105" s="73" t="b">
        <f>AND('Match Sheet'!$B137 = "A",'Match Sheet'!$C137 = "RC")</f>
        <v>0</v>
      </c>
      <c r="Y105" s="73" t="b">
        <f>AND('Match Sheet'!$B137 = "A",'Match Sheet'!$C137 = "YC")</f>
        <v>0</v>
      </c>
      <c r="Z105" s="73" t="b">
        <f>AND('Match Sheet'!$B137 = "A",'Match Sheet'!$C137 = "2nd YC")</f>
        <v>0</v>
      </c>
      <c r="AA105" s="73"/>
      <c r="AB105" s="73"/>
      <c r="AC105" s="73"/>
      <c r="AD105" s="73"/>
      <c r="AE105" s="25"/>
      <c r="AF105" s="73" t="b">
        <f>AND('Match Sheet'!B140="B",'Match Sheet'!C140="TRY")</f>
        <v>0</v>
      </c>
      <c r="AG105" s="73" t="b">
        <f>AND('Match Sheet'!B140="B",'Match Sheet'!C140="PEN TRY")</f>
        <v>0</v>
      </c>
      <c r="AH105" s="73" t="b">
        <f>AND('Match Sheet'!B140="B",'Match Sheet'!C140="CON")</f>
        <v>0</v>
      </c>
      <c r="AI105" s="73" t="b">
        <f>AND('Match Sheet'!B140="B",'Match Sheet'!C140="PEN")</f>
        <v>0</v>
      </c>
      <c r="AJ105" s="73" t="b">
        <f>AND('Match Sheet'!B140="B",'Match Sheet'!C140="DG")</f>
        <v>0</v>
      </c>
      <c r="AK105" s="73">
        <f t="shared" si="44"/>
        <v>0</v>
      </c>
      <c r="AL105" s="73">
        <f t="shared" si="45"/>
        <v>0</v>
      </c>
      <c r="AM105" s="73">
        <f t="shared" si="46"/>
        <v>0</v>
      </c>
      <c r="AN105" s="73">
        <f t="shared" si="47"/>
        <v>0</v>
      </c>
      <c r="AO105" s="73">
        <f t="shared" si="48"/>
        <v>0</v>
      </c>
      <c r="AP105" s="73">
        <f t="shared" si="49"/>
        <v>0</v>
      </c>
      <c r="AQ105" s="73">
        <f t="shared" si="51"/>
        <v>75</v>
      </c>
      <c r="AR105" s="73"/>
      <c r="AS105" s="73" t="b">
        <f>AND('Match Sheet'!B137="B",'Match Sheet'!C137="TEMP OFF")</f>
        <v>0</v>
      </c>
      <c r="AT105" s="73" t="b">
        <f>AND('Match Sheet'!B137="B",'Match Sheet'!C137="TEMP ON")</f>
        <v>0</v>
      </c>
      <c r="AU105" s="73" t="b">
        <f>AND('Match Sheet'!B137 = "a",'Match Sheet'!C137 = "br-off")</f>
        <v>0</v>
      </c>
      <c r="AV105" s="73" t="b">
        <f>AND('Match Sheet'!B137 = "a",'Match Sheet'!C137 = "br-on")</f>
        <v>0</v>
      </c>
      <c r="AW105" s="73" t="b">
        <f>AND('Match Sheet'!B137="B",'Match Sheet'!C137="C BIN OFF")</f>
        <v>0</v>
      </c>
      <c r="AX105" s="73" t="b">
        <f>AND('Match Sheet'!B137="b",'Match Sheet'!C137="C BIN ON")</f>
        <v>0</v>
      </c>
      <c r="AY105" s="73" t="b">
        <f>AND('Match Sheet'!B137="B",'Match Sheet'!C137="SUB ON")</f>
        <v>0</v>
      </c>
      <c r="AZ105" s="73" t="b">
        <f>AND('Match Sheet'!B137="B",'Match Sheet'!C137="SUB OFF")</f>
        <v>0</v>
      </c>
      <c r="BA105" s="73" t="b">
        <f>AND('Match Sheet'!$B137="B",'Match Sheet'!$C137="RC")</f>
        <v>0</v>
      </c>
      <c r="BB105" s="73" t="b">
        <f>AND('Match Sheet'!$B137="B",'Match Sheet'!$C137="YC")</f>
        <v>0</v>
      </c>
      <c r="BC105" s="73" t="b">
        <f>AND('Match Sheet'!$B137="B",'Match Sheet'!$C137="2nd YC")</f>
        <v>0</v>
      </c>
    </row>
    <row r="106" spans="2:55" s="24" customFormat="1" x14ac:dyDescent="0.2">
      <c r="B106" s="73" t="b">
        <f>AND('Match Sheet'!B138 = "A",'Match Sheet'!C138 = "TRY")</f>
        <v>0</v>
      </c>
      <c r="C106" s="73" t="b">
        <f>AND('Match Sheet'!B138 = "A",'Match Sheet'!C138 = "PEN TRY")</f>
        <v>0</v>
      </c>
      <c r="D106" s="73" t="b">
        <f>AND('Match Sheet'!B138 = "A",'Match Sheet'!C138 = "CON")</f>
        <v>0</v>
      </c>
      <c r="E106" s="73" t="b">
        <f>AND('Match Sheet'!B138 = "A",'Match Sheet'!C138 = "PEN")</f>
        <v>0</v>
      </c>
      <c r="F106" s="73" t="b">
        <f>AND('Match Sheet'!B138 = "A",'Match Sheet'!C138 = "DG")</f>
        <v>0</v>
      </c>
      <c r="G106" s="73">
        <f t="shared" si="38"/>
        <v>0</v>
      </c>
      <c r="H106" s="73">
        <f t="shared" si="39"/>
        <v>0</v>
      </c>
      <c r="I106" s="73">
        <f t="shared" si="40"/>
        <v>0</v>
      </c>
      <c r="J106" s="73">
        <f t="shared" si="41"/>
        <v>0</v>
      </c>
      <c r="K106" s="73">
        <f t="shared" si="42"/>
        <v>0</v>
      </c>
      <c r="L106" s="73">
        <f t="shared" si="43"/>
        <v>0</v>
      </c>
      <c r="M106" s="73">
        <f t="shared" si="50"/>
        <v>5</v>
      </c>
      <c r="N106" s="73"/>
      <c r="O106" s="73"/>
      <c r="P106" s="73" t="b">
        <f>AND('Match Sheet'!B138 = "A",'Match Sheet'!C138 = "TEMP OFF")</f>
        <v>0</v>
      </c>
      <c r="Q106" s="73" t="b">
        <f>AND('Match Sheet'!B138 = "A",'Match Sheet'!C138 = "TEMP ON")</f>
        <v>0</v>
      </c>
      <c r="R106" s="73" t="b">
        <f>AND('Match Sheet'!B138 = "h",'Match Sheet'!C138 = "br-off")</f>
        <v>0</v>
      </c>
      <c r="S106" s="73" t="b">
        <f>AND('Match Sheet'!B138 = "h",'Match Sheet'!C138 = "br-on")</f>
        <v>0</v>
      </c>
      <c r="T106" s="73" t="b">
        <f>AND('Match Sheet'!B138 = "A",'Match Sheet'!C138 = "C BIN OFF")</f>
        <v>0</v>
      </c>
      <c r="U106" s="73" t="b">
        <f>AND('Match Sheet'!B138 = "A",'Match Sheet'!C138 = "C BIN ON")</f>
        <v>0</v>
      </c>
      <c r="V106" s="73" t="b">
        <f>AND('Match Sheet'!B138 = "A",'Match Sheet'!C138 = "SUB ON")</f>
        <v>0</v>
      </c>
      <c r="W106" s="73" t="b">
        <f>AND('Match Sheet'!B138 = "A",'Match Sheet'!C138 = "SUB OFF")</f>
        <v>0</v>
      </c>
      <c r="X106" s="73" t="b">
        <f>AND('Match Sheet'!$B138 = "A",'Match Sheet'!$C138 = "RC")</f>
        <v>0</v>
      </c>
      <c r="Y106" s="73" t="b">
        <f>AND('Match Sheet'!$B138 = "A",'Match Sheet'!$C138 = "YC")</f>
        <v>0</v>
      </c>
      <c r="Z106" s="73" t="b">
        <f>AND('Match Sheet'!$B138 = "A",'Match Sheet'!$C138 = "2nd YC")</f>
        <v>0</v>
      </c>
      <c r="AA106" s="73"/>
      <c r="AB106" s="73"/>
      <c r="AC106" s="73"/>
      <c r="AD106" s="73"/>
      <c r="AE106" s="25"/>
      <c r="AF106" s="73" t="b">
        <f>AND('Match Sheet'!B141="B",'Match Sheet'!C141="TRY")</f>
        <v>0</v>
      </c>
      <c r="AG106" s="73" t="b">
        <f>AND('Match Sheet'!B141="B",'Match Sheet'!C141="PEN TRY")</f>
        <v>0</v>
      </c>
      <c r="AH106" s="73" t="b">
        <f>AND('Match Sheet'!B141="B",'Match Sheet'!C141="CON")</f>
        <v>0</v>
      </c>
      <c r="AI106" s="73" t="b">
        <f>AND('Match Sheet'!B141="B",'Match Sheet'!C141="PEN")</f>
        <v>0</v>
      </c>
      <c r="AJ106" s="73" t="b">
        <f>AND('Match Sheet'!B141="B",'Match Sheet'!C141="DG")</f>
        <v>0</v>
      </c>
      <c r="AK106" s="73">
        <f t="shared" si="44"/>
        <v>0</v>
      </c>
      <c r="AL106" s="73">
        <f t="shared" si="45"/>
        <v>0</v>
      </c>
      <c r="AM106" s="73">
        <f t="shared" si="46"/>
        <v>0</v>
      </c>
      <c r="AN106" s="73">
        <f t="shared" si="47"/>
        <v>0</v>
      </c>
      <c r="AO106" s="73">
        <f t="shared" si="48"/>
        <v>0</v>
      </c>
      <c r="AP106" s="73">
        <f t="shared" si="49"/>
        <v>0</v>
      </c>
      <c r="AQ106" s="73">
        <f t="shared" si="51"/>
        <v>75</v>
      </c>
      <c r="AR106" s="73"/>
      <c r="AS106" s="73" t="b">
        <f>AND('Match Sheet'!B138="B",'Match Sheet'!C138="TEMP OFF")</f>
        <v>0</v>
      </c>
      <c r="AT106" s="73" t="b">
        <f>AND('Match Sheet'!B138="B",'Match Sheet'!C138="TEMP ON")</f>
        <v>0</v>
      </c>
      <c r="AU106" s="73" t="b">
        <f>AND('Match Sheet'!B138 = "a",'Match Sheet'!C138 = "br-off")</f>
        <v>0</v>
      </c>
      <c r="AV106" s="73" t="b">
        <f>AND('Match Sheet'!B138 = "a",'Match Sheet'!C138 = "br-on")</f>
        <v>0</v>
      </c>
      <c r="AW106" s="73" t="b">
        <f>AND('Match Sheet'!B138="B",'Match Sheet'!C138="C BIN OFF")</f>
        <v>0</v>
      </c>
      <c r="AX106" s="73" t="b">
        <f>AND('Match Sheet'!B138="b",'Match Sheet'!C138="C BIN ON")</f>
        <v>0</v>
      </c>
      <c r="AY106" s="73" t="b">
        <f>AND('Match Sheet'!B138="B",'Match Sheet'!C138="SUB ON")</f>
        <v>0</v>
      </c>
      <c r="AZ106" s="73" t="b">
        <f>AND('Match Sheet'!B138="B",'Match Sheet'!C138="SUB OFF")</f>
        <v>0</v>
      </c>
      <c r="BA106" s="73" t="b">
        <f>AND('Match Sheet'!$B138="B",'Match Sheet'!$C138="RC")</f>
        <v>0</v>
      </c>
      <c r="BB106" s="73" t="b">
        <f>AND('Match Sheet'!$B138="B",'Match Sheet'!$C138="YC")</f>
        <v>0</v>
      </c>
      <c r="BC106" s="73" t="b">
        <f>AND('Match Sheet'!$B138="B",'Match Sheet'!$C138="2nd YC")</f>
        <v>0</v>
      </c>
    </row>
    <row r="107" spans="2:55" s="24" customFormat="1" x14ac:dyDescent="0.2">
      <c r="B107" s="73" t="b">
        <f>AND('Match Sheet'!B139 = "A",'Match Sheet'!C139 = "TRY")</f>
        <v>0</v>
      </c>
      <c r="C107" s="73" t="b">
        <f>AND('Match Sheet'!B139 = "A",'Match Sheet'!C139 = "PEN TRY")</f>
        <v>0</v>
      </c>
      <c r="D107" s="73" t="b">
        <f>AND('Match Sheet'!B139 = "A",'Match Sheet'!C139 = "CON")</f>
        <v>0</v>
      </c>
      <c r="E107" s="73" t="b">
        <f>AND('Match Sheet'!B139 = "A",'Match Sheet'!C139 = "PEN")</f>
        <v>0</v>
      </c>
      <c r="F107" s="73" t="b">
        <f>AND('Match Sheet'!B139 = "A",'Match Sheet'!C139 = "DG")</f>
        <v>0</v>
      </c>
      <c r="G107" s="73">
        <f t="shared" si="38"/>
        <v>0</v>
      </c>
      <c r="H107" s="73">
        <f t="shared" si="39"/>
        <v>0</v>
      </c>
      <c r="I107" s="73">
        <f t="shared" si="40"/>
        <v>0</v>
      </c>
      <c r="J107" s="73">
        <f t="shared" si="41"/>
        <v>0</v>
      </c>
      <c r="K107" s="73">
        <f t="shared" si="42"/>
        <v>0</v>
      </c>
      <c r="L107" s="73">
        <f t="shared" si="43"/>
        <v>0</v>
      </c>
      <c r="M107" s="73">
        <f t="shared" si="50"/>
        <v>5</v>
      </c>
      <c r="N107" s="73"/>
      <c r="O107" s="73"/>
      <c r="P107" s="73" t="b">
        <f>AND('Match Sheet'!B139 = "A",'Match Sheet'!C139 = "TEMP OFF")</f>
        <v>0</v>
      </c>
      <c r="Q107" s="73" t="b">
        <f>AND('Match Sheet'!B139 = "A",'Match Sheet'!C139 = "TEMP ON")</f>
        <v>0</v>
      </c>
      <c r="R107" s="73" t="b">
        <f>AND('Match Sheet'!B139 = "h",'Match Sheet'!C139 = "br-off")</f>
        <v>0</v>
      </c>
      <c r="S107" s="73" t="b">
        <f>AND('Match Sheet'!B139 = "h",'Match Sheet'!C139 = "br-on")</f>
        <v>0</v>
      </c>
      <c r="T107" s="73" t="b">
        <f>AND('Match Sheet'!B139 = "A",'Match Sheet'!C139 = "C BIN OFF")</f>
        <v>0</v>
      </c>
      <c r="U107" s="73" t="b">
        <f>AND('Match Sheet'!B139 = "A",'Match Sheet'!C139 = "C BIN ON")</f>
        <v>0</v>
      </c>
      <c r="V107" s="73" t="b">
        <f>AND('Match Sheet'!B139 = "A",'Match Sheet'!C139 = "SUB ON")</f>
        <v>0</v>
      </c>
      <c r="W107" s="73" t="b">
        <f>AND('Match Sheet'!B139 = "A",'Match Sheet'!C139 = "SUB OFF")</f>
        <v>0</v>
      </c>
      <c r="X107" s="73" t="b">
        <f>AND('Match Sheet'!$B139 = "A",'Match Sheet'!$C139 = "RC")</f>
        <v>0</v>
      </c>
      <c r="Y107" s="73" t="b">
        <f>AND('Match Sheet'!$B139 = "A",'Match Sheet'!$C139 = "YC")</f>
        <v>0</v>
      </c>
      <c r="Z107" s="73" t="b">
        <f>AND('Match Sheet'!$B139 = "A",'Match Sheet'!$C139 = "2nd YC")</f>
        <v>0</v>
      </c>
      <c r="AA107" s="73"/>
      <c r="AB107" s="73"/>
      <c r="AC107" s="73"/>
      <c r="AD107" s="73"/>
      <c r="AE107" s="25"/>
      <c r="AF107" s="73" t="b">
        <f>AND('Match Sheet'!B142="B",'Match Sheet'!C142="TRY")</f>
        <v>0</v>
      </c>
      <c r="AG107" s="73" t="b">
        <f>AND('Match Sheet'!B142="B",'Match Sheet'!C142="PEN TRY")</f>
        <v>0</v>
      </c>
      <c r="AH107" s="73" t="b">
        <f>AND('Match Sheet'!B142="B",'Match Sheet'!C142="CON")</f>
        <v>0</v>
      </c>
      <c r="AI107" s="73" t="b">
        <f>AND('Match Sheet'!B142="B",'Match Sheet'!C142="PEN")</f>
        <v>0</v>
      </c>
      <c r="AJ107" s="73" t="b">
        <f>AND('Match Sheet'!B142="B",'Match Sheet'!C142="DG")</f>
        <v>0</v>
      </c>
      <c r="AK107" s="73">
        <f t="shared" si="44"/>
        <v>0</v>
      </c>
      <c r="AL107" s="73">
        <f t="shared" si="45"/>
        <v>0</v>
      </c>
      <c r="AM107" s="73">
        <f t="shared" si="46"/>
        <v>0</v>
      </c>
      <c r="AN107" s="73">
        <f t="shared" si="47"/>
        <v>0</v>
      </c>
      <c r="AO107" s="73">
        <f t="shared" si="48"/>
        <v>0</v>
      </c>
      <c r="AP107" s="73">
        <f t="shared" si="49"/>
        <v>0</v>
      </c>
      <c r="AQ107" s="73">
        <f t="shared" si="51"/>
        <v>75</v>
      </c>
      <c r="AR107" s="73"/>
      <c r="AS107" s="73" t="b">
        <f>AND('Match Sheet'!B139="B",'Match Sheet'!C139="TEMP OFF")</f>
        <v>0</v>
      </c>
      <c r="AT107" s="73" t="b">
        <f>AND('Match Sheet'!B139="B",'Match Sheet'!C139="TEMP ON")</f>
        <v>0</v>
      </c>
      <c r="AU107" s="73" t="b">
        <f>AND('Match Sheet'!B139 = "a",'Match Sheet'!C139 = "br-off")</f>
        <v>0</v>
      </c>
      <c r="AV107" s="73" t="b">
        <f>AND('Match Sheet'!B139 = "a",'Match Sheet'!C139 = "br-on")</f>
        <v>0</v>
      </c>
      <c r="AW107" s="73" t="b">
        <f>AND('Match Sheet'!B139="B",'Match Sheet'!C139="C BIN OFF")</f>
        <v>0</v>
      </c>
      <c r="AX107" s="73" t="b">
        <f>AND('Match Sheet'!B139="b",'Match Sheet'!C139="C BIN ON")</f>
        <v>0</v>
      </c>
      <c r="AY107" s="73" t="b">
        <f>AND('Match Sheet'!B139="B",'Match Sheet'!C139="SUB ON")</f>
        <v>0</v>
      </c>
      <c r="AZ107" s="73" t="b">
        <f>AND('Match Sheet'!B139="B",'Match Sheet'!C139="SUB OFF")</f>
        <v>0</v>
      </c>
      <c r="BA107" s="73" t="b">
        <f>AND('Match Sheet'!$B139="B",'Match Sheet'!$C139="RC")</f>
        <v>0</v>
      </c>
      <c r="BB107" s="73" t="b">
        <f>AND('Match Sheet'!$B139="B",'Match Sheet'!$C139="YC")</f>
        <v>0</v>
      </c>
      <c r="BC107" s="73" t="b">
        <f>AND('Match Sheet'!$B139="B",'Match Sheet'!$C139="2nd YC")</f>
        <v>0</v>
      </c>
    </row>
    <row r="108" spans="2:55" s="24" customFormat="1" x14ac:dyDescent="0.2">
      <c r="B108" s="73" t="b">
        <f>AND('Match Sheet'!B140 = "A",'Match Sheet'!C140 = "TRY")</f>
        <v>0</v>
      </c>
      <c r="C108" s="73" t="b">
        <f>AND('Match Sheet'!B140 = "A",'Match Sheet'!C140 = "PEN TRY")</f>
        <v>0</v>
      </c>
      <c r="D108" s="73" t="b">
        <f>AND('Match Sheet'!B140 = "A",'Match Sheet'!C140 = "CON")</f>
        <v>0</v>
      </c>
      <c r="E108" s="73" t="b">
        <f>AND('Match Sheet'!B140 = "A",'Match Sheet'!C140 = "PEN")</f>
        <v>0</v>
      </c>
      <c r="F108" s="73" t="b">
        <f>AND('Match Sheet'!B140 = "A",'Match Sheet'!C140 = "DG")</f>
        <v>0</v>
      </c>
      <c r="G108" s="73">
        <f t="shared" si="38"/>
        <v>0</v>
      </c>
      <c r="H108" s="73">
        <f t="shared" si="39"/>
        <v>0</v>
      </c>
      <c r="I108" s="73">
        <f t="shared" si="40"/>
        <v>0</v>
      </c>
      <c r="J108" s="73">
        <f t="shared" si="41"/>
        <v>0</v>
      </c>
      <c r="K108" s="73">
        <f t="shared" si="42"/>
        <v>0</v>
      </c>
      <c r="L108" s="73">
        <f t="shared" si="43"/>
        <v>0</v>
      </c>
      <c r="M108" s="73">
        <f t="shared" si="50"/>
        <v>5</v>
      </c>
      <c r="N108" s="73"/>
      <c r="O108" s="73"/>
      <c r="P108" s="73" t="b">
        <f>AND('Match Sheet'!B140 = "A",'Match Sheet'!C140 = "TEMP OFF")</f>
        <v>0</v>
      </c>
      <c r="Q108" s="73" t="b">
        <f>AND('Match Sheet'!B140 = "A",'Match Sheet'!C140 = "TEMP ON")</f>
        <v>0</v>
      </c>
      <c r="R108" s="73" t="b">
        <f>AND('Match Sheet'!B140 = "h",'Match Sheet'!C140 = "br-off")</f>
        <v>0</v>
      </c>
      <c r="S108" s="73" t="b">
        <f>AND('Match Sheet'!B140 = "h",'Match Sheet'!C140 = "br-on")</f>
        <v>0</v>
      </c>
      <c r="T108" s="73" t="b">
        <f>AND('Match Sheet'!B140 = "A",'Match Sheet'!C140 = "C BIN OFF")</f>
        <v>0</v>
      </c>
      <c r="U108" s="73" t="b">
        <f>AND('Match Sheet'!B140 = "A",'Match Sheet'!C140 = "C BIN ON")</f>
        <v>0</v>
      </c>
      <c r="V108" s="73" t="b">
        <f>AND('Match Sheet'!B140 = "A",'Match Sheet'!C140 = "SUB ON")</f>
        <v>0</v>
      </c>
      <c r="W108" s="73" t="b">
        <f>AND('Match Sheet'!B140 = "A",'Match Sheet'!C140 = "SUB OFF")</f>
        <v>0</v>
      </c>
      <c r="X108" s="73" t="b">
        <f>AND('Match Sheet'!$B140 = "A",'Match Sheet'!$C140 = "RC")</f>
        <v>0</v>
      </c>
      <c r="Y108" s="73" t="b">
        <f>AND('Match Sheet'!$B140 = "A",'Match Sheet'!$C140 = "YC")</f>
        <v>0</v>
      </c>
      <c r="Z108" s="73" t="b">
        <f>AND('Match Sheet'!$B140 = "A",'Match Sheet'!$C140 = "2nd YC")</f>
        <v>0</v>
      </c>
      <c r="AA108" s="73"/>
      <c r="AB108" s="73"/>
      <c r="AC108" s="73"/>
      <c r="AD108" s="73"/>
      <c r="AE108" s="25"/>
      <c r="AF108" s="73" t="b">
        <f>AND('Match Sheet'!B143="B",'Match Sheet'!C143="TRY")</f>
        <v>0</v>
      </c>
      <c r="AG108" s="73" t="b">
        <f>AND('Match Sheet'!B143="B",'Match Sheet'!C143="PEN TRY")</f>
        <v>0</v>
      </c>
      <c r="AH108" s="73" t="b">
        <f>AND('Match Sheet'!B143="B",'Match Sheet'!C143="CON")</f>
        <v>0</v>
      </c>
      <c r="AI108" s="73" t="b">
        <f>AND('Match Sheet'!B143="B",'Match Sheet'!C143="PEN")</f>
        <v>0</v>
      </c>
      <c r="AJ108" s="73" t="b">
        <f>AND('Match Sheet'!B143="B",'Match Sheet'!C143="DG")</f>
        <v>0</v>
      </c>
      <c r="AK108" s="73">
        <f t="shared" si="44"/>
        <v>0</v>
      </c>
      <c r="AL108" s="73">
        <f t="shared" si="45"/>
        <v>0</v>
      </c>
      <c r="AM108" s="73">
        <f t="shared" si="46"/>
        <v>0</v>
      </c>
      <c r="AN108" s="73">
        <f t="shared" si="47"/>
        <v>0</v>
      </c>
      <c r="AO108" s="73">
        <f t="shared" si="48"/>
        <v>0</v>
      </c>
      <c r="AP108" s="73">
        <f t="shared" si="49"/>
        <v>0</v>
      </c>
      <c r="AQ108" s="73">
        <f t="shared" si="51"/>
        <v>75</v>
      </c>
      <c r="AR108" s="73"/>
      <c r="AS108" s="73" t="b">
        <f>AND('Match Sheet'!B140="B",'Match Sheet'!C140="TEMP OFF")</f>
        <v>0</v>
      </c>
      <c r="AT108" s="73" t="b">
        <f>AND('Match Sheet'!B140="B",'Match Sheet'!C140="TEMP ON")</f>
        <v>0</v>
      </c>
      <c r="AU108" s="73" t="b">
        <f>AND('Match Sheet'!B140 = "a",'Match Sheet'!C140 = "br-off")</f>
        <v>0</v>
      </c>
      <c r="AV108" s="73" t="b">
        <f>AND('Match Sheet'!B140 = "a",'Match Sheet'!C140 = "br-on")</f>
        <v>0</v>
      </c>
      <c r="AW108" s="73" t="b">
        <f>AND('Match Sheet'!B140="B",'Match Sheet'!C140="C BIN OFF")</f>
        <v>0</v>
      </c>
      <c r="AX108" s="73" t="b">
        <f>AND('Match Sheet'!B140="b",'Match Sheet'!C140="C BIN ON")</f>
        <v>0</v>
      </c>
      <c r="AY108" s="73" t="b">
        <f>AND('Match Sheet'!B140="B",'Match Sheet'!C140="SUB ON")</f>
        <v>0</v>
      </c>
      <c r="AZ108" s="73" t="b">
        <f>AND('Match Sheet'!B140="B",'Match Sheet'!C140="SUB OFF")</f>
        <v>0</v>
      </c>
      <c r="BA108" s="73" t="b">
        <f>AND('Match Sheet'!$B140="B",'Match Sheet'!$C140="RC")</f>
        <v>0</v>
      </c>
      <c r="BB108" s="73" t="b">
        <f>AND('Match Sheet'!$B140="B",'Match Sheet'!$C140="YC")</f>
        <v>0</v>
      </c>
      <c r="BC108" s="73" t="b">
        <f>AND('Match Sheet'!$B140="B",'Match Sheet'!$C140="2nd YC")</f>
        <v>0</v>
      </c>
    </row>
    <row r="109" spans="2:55" s="24" customFormat="1" x14ac:dyDescent="0.2">
      <c r="B109" s="73" t="b">
        <f>AND('Match Sheet'!B141 = "A",'Match Sheet'!C141 = "TRY")</f>
        <v>0</v>
      </c>
      <c r="C109" s="73" t="b">
        <f>AND('Match Sheet'!B141 = "A",'Match Sheet'!C141 = "PEN TRY")</f>
        <v>0</v>
      </c>
      <c r="D109" s="73" t="b">
        <f>AND('Match Sheet'!B141 = "A",'Match Sheet'!C141 = "CON")</f>
        <v>0</v>
      </c>
      <c r="E109" s="73" t="b">
        <f>AND('Match Sheet'!B141 = "A",'Match Sheet'!C141 = "PEN")</f>
        <v>0</v>
      </c>
      <c r="F109" s="73" t="b">
        <f>AND('Match Sheet'!B141 = "A",'Match Sheet'!C141 = "DG")</f>
        <v>0</v>
      </c>
      <c r="G109" s="73">
        <f t="shared" si="38"/>
        <v>0</v>
      </c>
      <c r="H109" s="73">
        <f t="shared" si="39"/>
        <v>0</v>
      </c>
      <c r="I109" s="73">
        <f t="shared" si="40"/>
        <v>0</v>
      </c>
      <c r="J109" s="73">
        <f t="shared" si="41"/>
        <v>0</v>
      </c>
      <c r="K109" s="73">
        <f t="shared" si="42"/>
        <v>0</v>
      </c>
      <c r="L109" s="73">
        <f t="shared" si="43"/>
        <v>0</v>
      </c>
      <c r="M109" s="73">
        <f t="shared" si="50"/>
        <v>5</v>
      </c>
      <c r="N109" s="73"/>
      <c r="O109" s="73"/>
      <c r="P109" s="73" t="b">
        <f>AND('Match Sheet'!B141 = "A",'Match Sheet'!C141 = "TEMP OFF")</f>
        <v>0</v>
      </c>
      <c r="Q109" s="73" t="b">
        <f>AND('Match Sheet'!B141 = "A",'Match Sheet'!C141 = "TEMP ON")</f>
        <v>0</v>
      </c>
      <c r="R109" s="73" t="b">
        <f>AND('Match Sheet'!B141 = "h",'Match Sheet'!C141 = "br-off")</f>
        <v>0</v>
      </c>
      <c r="S109" s="73" t="b">
        <f>AND('Match Sheet'!B141 = "h",'Match Sheet'!C141 = "br-on")</f>
        <v>0</v>
      </c>
      <c r="T109" s="73" t="b">
        <f>AND('Match Sheet'!B141 = "A",'Match Sheet'!C141 = "C BIN OFF")</f>
        <v>0</v>
      </c>
      <c r="U109" s="73" t="b">
        <f>AND('Match Sheet'!B141 = "A",'Match Sheet'!C141 = "C BIN ON")</f>
        <v>0</v>
      </c>
      <c r="V109" s="73" t="b">
        <f>AND('Match Sheet'!B141 = "A",'Match Sheet'!C141 = "SUB ON")</f>
        <v>0</v>
      </c>
      <c r="W109" s="73" t="b">
        <f>AND('Match Sheet'!B141 = "A",'Match Sheet'!C141 = "SUB OFF")</f>
        <v>0</v>
      </c>
      <c r="X109" s="73" t="b">
        <f>AND('Match Sheet'!$B141 = "A",'Match Sheet'!$C141 = "RC")</f>
        <v>0</v>
      </c>
      <c r="Y109" s="73" t="b">
        <f>AND('Match Sheet'!$B141 = "A",'Match Sheet'!$C141 = "YC")</f>
        <v>0</v>
      </c>
      <c r="Z109" s="73" t="b">
        <f>AND('Match Sheet'!$B141 = "A",'Match Sheet'!$C141 = "2nd YC")</f>
        <v>0</v>
      </c>
      <c r="AA109" s="73"/>
      <c r="AB109" s="73"/>
      <c r="AC109" s="73"/>
      <c r="AD109" s="73"/>
      <c r="AE109" s="25"/>
      <c r="AF109" s="73" t="b">
        <f>AND('Match Sheet'!B144="B",'Match Sheet'!C144="TRY")</f>
        <v>0</v>
      </c>
      <c r="AG109" s="73" t="b">
        <f>AND('Match Sheet'!B144="B",'Match Sheet'!C144="PEN TRY")</f>
        <v>0</v>
      </c>
      <c r="AH109" s="73" t="b">
        <f>AND('Match Sheet'!B144="B",'Match Sheet'!C144="CON")</f>
        <v>0</v>
      </c>
      <c r="AI109" s="73" t="b">
        <f>AND('Match Sheet'!B144="B",'Match Sheet'!C144="PEN")</f>
        <v>0</v>
      </c>
      <c r="AJ109" s="73" t="b">
        <f>AND('Match Sheet'!B144="B",'Match Sheet'!C144="DG")</f>
        <v>0</v>
      </c>
      <c r="AK109" s="73">
        <f t="shared" si="44"/>
        <v>0</v>
      </c>
      <c r="AL109" s="73">
        <f t="shared" si="45"/>
        <v>0</v>
      </c>
      <c r="AM109" s="73">
        <f t="shared" si="46"/>
        <v>0</v>
      </c>
      <c r="AN109" s="73">
        <f t="shared" si="47"/>
        <v>0</v>
      </c>
      <c r="AO109" s="73">
        <f t="shared" si="48"/>
        <v>0</v>
      </c>
      <c r="AP109" s="73">
        <f t="shared" si="49"/>
        <v>0</v>
      </c>
      <c r="AQ109" s="73">
        <f t="shared" si="51"/>
        <v>75</v>
      </c>
      <c r="AR109" s="73"/>
      <c r="AS109" s="73" t="b">
        <f>AND('Match Sheet'!B141="B",'Match Sheet'!C141="TEMP OFF")</f>
        <v>0</v>
      </c>
      <c r="AT109" s="73" t="b">
        <f>AND('Match Sheet'!B141="B",'Match Sheet'!C141="TEMP ON")</f>
        <v>0</v>
      </c>
      <c r="AU109" s="73" t="b">
        <f>AND('Match Sheet'!B141 = "a",'Match Sheet'!C141 = "br-off")</f>
        <v>0</v>
      </c>
      <c r="AV109" s="73" t="b">
        <f>AND('Match Sheet'!B141 = "a",'Match Sheet'!C141 = "br-on")</f>
        <v>0</v>
      </c>
      <c r="AW109" s="73" t="b">
        <f>AND('Match Sheet'!B141="B",'Match Sheet'!C141="C BIN OFF")</f>
        <v>0</v>
      </c>
      <c r="AX109" s="73" t="b">
        <f>AND('Match Sheet'!B141="b",'Match Sheet'!C141="C BIN ON")</f>
        <v>0</v>
      </c>
      <c r="AY109" s="73" t="b">
        <f>AND('Match Sheet'!B141="B",'Match Sheet'!C141="SUB ON")</f>
        <v>0</v>
      </c>
      <c r="AZ109" s="73" t="b">
        <f>AND('Match Sheet'!B141="B",'Match Sheet'!C141="SUB OFF")</f>
        <v>0</v>
      </c>
      <c r="BA109" s="73" t="b">
        <f>AND('Match Sheet'!$B141="B",'Match Sheet'!$C141="RC")</f>
        <v>0</v>
      </c>
      <c r="BB109" s="73" t="b">
        <f>AND('Match Sheet'!$B141="B",'Match Sheet'!$C141="YC")</f>
        <v>0</v>
      </c>
      <c r="BC109" s="73" t="b">
        <f>AND('Match Sheet'!$B141="B",'Match Sheet'!$C141="2nd YC")</f>
        <v>0</v>
      </c>
    </row>
    <row r="110" spans="2:55" s="24" customFormat="1" x14ac:dyDescent="0.2">
      <c r="B110" s="73" t="b">
        <f>AND('Match Sheet'!B142 = "A",'Match Sheet'!C142 = "TRY")</f>
        <v>0</v>
      </c>
      <c r="C110" s="73" t="b">
        <f>AND('Match Sheet'!B142 = "A",'Match Sheet'!C142 = "PEN TRY")</f>
        <v>0</v>
      </c>
      <c r="D110" s="73" t="b">
        <f>AND('Match Sheet'!B142 = "A",'Match Sheet'!C142 = "CON")</f>
        <v>0</v>
      </c>
      <c r="E110" s="73" t="b">
        <f>AND('Match Sheet'!B142 = "A",'Match Sheet'!C142 = "PEN")</f>
        <v>0</v>
      </c>
      <c r="F110" s="73" t="b">
        <f>AND('Match Sheet'!B142 = "A",'Match Sheet'!C142 = "DG")</f>
        <v>0</v>
      </c>
      <c r="G110" s="73">
        <f t="shared" si="38"/>
        <v>0</v>
      </c>
      <c r="H110" s="73">
        <f t="shared" si="39"/>
        <v>0</v>
      </c>
      <c r="I110" s="73">
        <f t="shared" si="40"/>
        <v>0</v>
      </c>
      <c r="J110" s="73">
        <f t="shared" si="41"/>
        <v>0</v>
      </c>
      <c r="K110" s="73">
        <f t="shared" si="42"/>
        <v>0</v>
      </c>
      <c r="L110" s="73">
        <f t="shared" si="43"/>
        <v>0</v>
      </c>
      <c r="M110" s="73">
        <f t="shared" si="50"/>
        <v>5</v>
      </c>
      <c r="N110" s="73"/>
      <c r="O110" s="73"/>
      <c r="P110" s="73" t="b">
        <f>AND('Match Sheet'!B142 = "A",'Match Sheet'!C142 = "TEMP OFF")</f>
        <v>0</v>
      </c>
      <c r="Q110" s="73" t="b">
        <f>AND('Match Sheet'!B142 = "A",'Match Sheet'!C142 = "TEMP ON")</f>
        <v>0</v>
      </c>
      <c r="R110" s="73" t="b">
        <f>AND('Match Sheet'!B142 = "h",'Match Sheet'!C142 = "br-off")</f>
        <v>0</v>
      </c>
      <c r="S110" s="73" t="b">
        <f>AND('Match Sheet'!B142 = "h",'Match Sheet'!C142 = "br-on")</f>
        <v>0</v>
      </c>
      <c r="T110" s="73" t="b">
        <f>AND('Match Sheet'!B142 = "A",'Match Sheet'!C142 = "C BIN OFF")</f>
        <v>0</v>
      </c>
      <c r="U110" s="73" t="b">
        <f>AND('Match Sheet'!B142 = "A",'Match Sheet'!C142 = "C BIN ON")</f>
        <v>0</v>
      </c>
      <c r="V110" s="73" t="b">
        <f>AND('Match Sheet'!B142 = "A",'Match Sheet'!C142 = "SUB ON")</f>
        <v>0</v>
      </c>
      <c r="W110" s="73" t="b">
        <f>AND('Match Sheet'!B142 = "A",'Match Sheet'!C142 = "SUB OFF")</f>
        <v>0</v>
      </c>
      <c r="X110" s="73" t="b">
        <f>AND('Match Sheet'!$B142 = "A",'Match Sheet'!$C142 = "RC")</f>
        <v>0</v>
      </c>
      <c r="Y110" s="73" t="b">
        <f>AND('Match Sheet'!$B142 = "A",'Match Sheet'!$C142 = "YC")</f>
        <v>0</v>
      </c>
      <c r="Z110" s="73" t="b">
        <f>AND('Match Sheet'!$B142 = "A",'Match Sheet'!$C142 = "2nd YC")</f>
        <v>0</v>
      </c>
      <c r="AA110" s="73"/>
      <c r="AB110" s="73"/>
      <c r="AC110" s="73"/>
      <c r="AD110" s="73"/>
      <c r="AE110" s="25"/>
      <c r="AF110" s="73" t="b">
        <f>AND('Match Sheet'!B145="B",'Match Sheet'!C145="TRY")</f>
        <v>0</v>
      </c>
      <c r="AG110" s="73" t="b">
        <f>AND('Match Sheet'!B145="B",'Match Sheet'!C145="PEN TRY")</f>
        <v>0</v>
      </c>
      <c r="AH110" s="73" t="b">
        <f>AND('Match Sheet'!B145="B",'Match Sheet'!C145="CON")</f>
        <v>0</v>
      </c>
      <c r="AI110" s="73" t="b">
        <f>AND('Match Sheet'!B145="B",'Match Sheet'!C145="PEN")</f>
        <v>0</v>
      </c>
      <c r="AJ110" s="73" t="b">
        <f>AND('Match Sheet'!B145="B",'Match Sheet'!C145="DG")</f>
        <v>0</v>
      </c>
      <c r="AK110" s="73">
        <f t="shared" si="44"/>
        <v>0</v>
      </c>
      <c r="AL110" s="73">
        <f t="shared" si="45"/>
        <v>0</v>
      </c>
      <c r="AM110" s="73">
        <f t="shared" si="46"/>
        <v>0</v>
      </c>
      <c r="AN110" s="73">
        <f t="shared" si="47"/>
        <v>0</v>
      </c>
      <c r="AO110" s="73">
        <f t="shared" si="48"/>
        <v>0</v>
      </c>
      <c r="AP110" s="73">
        <f t="shared" si="49"/>
        <v>0</v>
      </c>
      <c r="AQ110" s="73">
        <f t="shared" si="51"/>
        <v>75</v>
      </c>
      <c r="AR110" s="73"/>
      <c r="AS110" s="73" t="b">
        <f>AND('Match Sheet'!B142="B",'Match Sheet'!C142="TEMP OFF")</f>
        <v>0</v>
      </c>
      <c r="AT110" s="73" t="b">
        <f>AND('Match Sheet'!B142="B",'Match Sheet'!C142="TEMP ON")</f>
        <v>0</v>
      </c>
      <c r="AU110" s="73" t="b">
        <f>AND('Match Sheet'!B142 = "a",'Match Sheet'!C142 = "br-off")</f>
        <v>0</v>
      </c>
      <c r="AV110" s="73" t="b">
        <f>AND('Match Sheet'!B142 = "a",'Match Sheet'!C142 = "br-on")</f>
        <v>0</v>
      </c>
      <c r="AW110" s="73" t="b">
        <f>AND('Match Sheet'!B142="B",'Match Sheet'!C142="C BIN OFF")</f>
        <v>0</v>
      </c>
      <c r="AX110" s="73" t="b">
        <f>AND('Match Sheet'!B142="b",'Match Sheet'!C142="C BIN ON")</f>
        <v>0</v>
      </c>
      <c r="AY110" s="73" t="b">
        <f>AND('Match Sheet'!B142="B",'Match Sheet'!C142="SUB ON")</f>
        <v>0</v>
      </c>
      <c r="AZ110" s="73" t="b">
        <f>AND('Match Sheet'!B142="B",'Match Sheet'!C142="SUB OFF")</f>
        <v>0</v>
      </c>
      <c r="BA110" s="73" t="b">
        <f>AND('Match Sheet'!$B142="B",'Match Sheet'!$C142="RC")</f>
        <v>0</v>
      </c>
      <c r="BB110" s="73" t="b">
        <f>AND('Match Sheet'!$B142="B",'Match Sheet'!$C142="YC")</f>
        <v>0</v>
      </c>
      <c r="BC110" s="73" t="b">
        <f>AND('Match Sheet'!$B142="B",'Match Sheet'!$C142="2nd YC")</f>
        <v>0</v>
      </c>
    </row>
    <row r="111" spans="2:55" s="24" customFormat="1" x14ac:dyDescent="0.2">
      <c r="B111" s="73" t="b">
        <f>AND('Match Sheet'!B143 = "A",'Match Sheet'!C143 = "TRY")</f>
        <v>0</v>
      </c>
      <c r="C111" s="73" t="b">
        <f>AND('Match Sheet'!B143 = "A",'Match Sheet'!C143 = "PEN TRY")</f>
        <v>0</v>
      </c>
      <c r="D111" s="73" t="b">
        <f>AND('Match Sheet'!B143 = "A",'Match Sheet'!C143 = "CON")</f>
        <v>0</v>
      </c>
      <c r="E111" s="73" t="b">
        <f>AND('Match Sheet'!B143 = "A",'Match Sheet'!C143 = "PEN")</f>
        <v>0</v>
      </c>
      <c r="F111" s="73" t="b">
        <f>AND('Match Sheet'!B143 = "A",'Match Sheet'!C143 = "DG")</f>
        <v>0</v>
      </c>
      <c r="G111" s="73">
        <f t="shared" si="38"/>
        <v>0</v>
      </c>
      <c r="H111" s="73">
        <f t="shared" si="39"/>
        <v>0</v>
      </c>
      <c r="I111" s="73">
        <f t="shared" si="40"/>
        <v>0</v>
      </c>
      <c r="J111" s="73">
        <f t="shared" si="41"/>
        <v>0</v>
      </c>
      <c r="K111" s="73">
        <f t="shared" si="42"/>
        <v>0</v>
      </c>
      <c r="L111" s="73">
        <f t="shared" si="43"/>
        <v>0</v>
      </c>
      <c r="M111" s="73">
        <f t="shared" si="50"/>
        <v>5</v>
      </c>
      <c r="N111" s="73"/>
      <c r="O111" s="73"/>
      <c r="P111" s="73" t="b">
        <f>AND('Match Sheet'!B143 = "A",'Match Sheet'!C143 = "TEMP OFF")</f>
        <v>0</v>
      </c>
      <c r="Q111" s="73" t="b">
        <f>AND('Match Sheet'!B143 = "A",'Match Sheet'!C143 = "TEMP ON")</f>
        <v>0</v>
      </c>
      <c r="R111" s="73" t="b">
        <f>AND('Match Sheet'!B143 = "h",'Match Sheet'!C143 = "br-off")</f>
        <v>0</v>
      </c>
      <c r="S111" s="73" t="b">
        <f>AND('Match Sheet'!B143 = "h",'Match Sheet'!C143 = "br-on")</f>
        <v>0</v>
      </c>
      <c r="T111" s="73" t="b">
        <f>AND('Match Sheet'!B143 = "A",'Match Sheet'!C143 = "C BIN OFF")</f>
        <v>0</v>
      </c>
      <c r="U111" s="73" t="b">
        <f>AND('Match Sheet'!B143 = "A",'Match Sheet'!C143 = "C BIN ON")</f>
        <v>0</v>
      </c>
      <c r="V111" s="73" t="b">
        <f>AND('Match Sheet'!B143 = "A",'Match Sheet'!C143 = "SUB ON")</f>
        <v>0</v>
      </c>
      <c r="W111" s="73" t="b">
        <f>AND('Match Sheet'!B143 = "A",'Match Sheet'!C143 = "SUB OFF")</f>
        <v>0</v>
      </c>
      <c r="X111" s="73" t="b">
        <f>AND('Match Sheet'!$B143 = "A",'Match Sheet'!$C143 = "RC")</f>
        <v>0</v>
      </c>
      <c r="Y111" s="73" t="b">
        <f>AND('Match Sheet'!$B143 = "A",'Match Sheet'!$C143 = "YC")</f>
        <v>0</v>
      </c>
      <c r="Z111" s="73" t="b">
        <f>AND('Match Sheet'!$B143 = "A",'Match Sheet'!$C143 = "2nd YC")</f>
        <v>0</v>
      </c>
      <c r="AA111" s="73"/>
      <c r="AB111" s="73"/>
      <c r="AC111" s="73"/>
      <c r="AD111" s="73"/>
      <c r="AE111" s="25"/>
      <c r="AF111" s="73" t="b">
        <f>AND('Match Sheet'!B146="B",'Match Sheet'!C146="TRY")</f>
        <v>0</v>
      </c>
      <c r="AG111" s="73" t="b">
        <f>AND('Match Sheet'!B146="B",'Match Sheet'!C146="PEN TRY")</f>
        <v>0</v>
      </c>
      <c r="AH111" s="73" t="b">
        <f>AND('Match Sheet'!B146="B",'Match Sheet'!C146="CON")</f>
        <v>0</v>
      </c>
      <c r="AI111" s="73" t="b">
        <f>AND('Match Sheet'!B146="B",'Match Sheet'!C146="PEN")</f>
        <v>0</v>
      </c>
      <c r="AJ111" s="73" t="b">
        <f>AND('Match Sheet'!B146="B",'Match Sheet'!C146="DG")</f>
        <v>0</v>
      </c>
      <c r="AK111" s="73">
        <f t="shared" si="44"/>
        <v>0</v>
      </c>
      <c r="AL111" s="73">
        <f t="shared" si="45"/>
        <v>0</v>
      </c>
      <c r="AM111" s="73">
        <f t="shared" si="46"/>
        <v>0</v>
      </c>
      <c r="AN111" s="73">
        <f t="shared" si="47"/>
        <v>0</v>
      </c>
      <c r="AO111" s="73">
        <f t="shared" si="48"/>
        <v>0</v>
      </c>
      <c r="AP111" s="73">
        <f t="shared" si="49"/>
        <v>0</v>
      </c>
      <c r="AQ111" s="73">
        <f t="shared" si="51"/>
        <v>75</v>
      </c>
      <c r="AR111" s="73"/>
      <c r="AS111" s="73" t="b">
        <f>AND('Match Sheet'!B143="B",'Match Sheet'!C143="TEMP OFF")</f>
        <v>0</v>
      </c>
      <c r="AT111" s="73" t="b">
        <f>AND('Match Sheet'!B143="B",'Match Sheet'!C143="TEMP ON")</f>
        <v>0</v>
      </c>
      <c r="AU111" s="73" t="b">
        <f>AND('Match Sheet'!B143 = "a",'Match Sheet'!C143 = "br-off")</f>
        <v>0</v>
      </c>
      <c r="AV111" s="73" t="b">
        <f>AND('Match Sheet'!B143 = "a",'Match Sheet'!C143 = "br-on")</f>
        <v>0</v>
      </c>
      <c r="AW111" s="73" t="b">
        <f>AND('Match Sheet'!B143="B",'Match Sheet'!C143="C BIN OFF")</f>
        <v>0</v>
      </c>
      <c r="AX111" s="73" t="b">
        <f>AND('Match Sheet'!B143="b",'Match Sheet'!C143="C BIN ON")</f>
        <v>0</v>
      </c>
      <c r="AY111" s="73" t="b">
        <f>AND('Match Sheet'!B143="B",'Match Sheet'!C143="SUB ON")</f>
        <v>0</v>
      </c>
      <c r="AZ111" s="73" t="b">
        <f>AND('Match Sheet'!B143="B",'Match Sheet'!C143="SUB OFF")</f>
        <v>0</v>
      </c>
      <c r="BA111" s="73" t="b">
        <f>AND('Match Sheet'!$B143="B",'Match Sheet'!$C143="RC")</f>
        <v>0</v>
      </c>
      <c r="BB111" s="73" t="b">
        <f>AND('Match Sheet'!$B143="B",'Match Sheet'!$C143="YC")</f>
        <v>0</v>
      </c>
      <c r="BC111" s="73" t="b">
        <f>AND('Match Sheet'!$B143="B",'Match Sheet'!$C143="2nd YC")</f>
        <v>0</v>
      </c>
    </row>
    <row r="112" spans="2:55" s="24" customFormat="1" x14ac:dyDescent="0.2">
      <c r="B112" s="73" t="b">
        <f>AND('Match Sheet'!B144 = "A",'Match Sheet'!C144 = "TRY")</f>
        <v>0</v>
      </c>
      <c r="C112" s="73" t="b">
        <f>AND('Match Sheet'!B144 = "A",'Match Sheet'!C144 = "PEN TRY")</f>
        <v>0</v>
      </c>
      <c r="D112" s="73" t="b">
        <f>AND('Match Sheet'!B144 = "A",'Match Sheet'!C144 = "CON")</f>
        <v>0</v>
      </c>
      <c r="E112" s="73" t="b">
        <f>AND('Match Sheet'!B144 = "A",'Match Sheet'!C144 = "PEN")</f>
        <v>0</v>
      </c>
      <c r="F112" s="73" t="b">
        <f>AND('Match Sheet'!B144 = "A",'Match Sheet'!C144 = "DG")</f>
        <v>0</v>
      </c>
      <c r="G112" s="73">
        <f t="shared" si="38"/>
        <v>0</v>
      </c>
      <c r="H112" s="73">
        <f t="shared" si="39"/>
        <v>0</v>
      </c>
      <c r="I112" s="73">
        <f t="shared" si="40"/>
        <v>0</v>
      </c>
      <c r="J112" s="73">
        <f t="shared" si="41"/>
        <v>0</v>
      </c>
      <c r="K112" s="73">
        <f t="shared" si="42"/>
        <v>0</v>
      </c>
      <c r="L112" s="73">
        <f t="shared" si="43"/>
        <v>0</v>
      </c>
      <c r="M112" s="73">
        <f t="shared" si="50"/>
        <v>5</v>
      </c>
      <c r="N112" s="73"/>
      <c r="O112" s="73"/>
      <c r="P112" s="73" t="b">
        <f>AND('Match Sheet'!B144 = "A",'Match Sheet'!C144 = "TEMP OFF")</f>
        <v>0</v>
      </c>
      <c r="Q112" s="73" t="b">
        <f>AND('Match Sheet'!B144 = "A",'Match Sheet'!C144 = "TEMP ON")</f>
        <v>0</v>
      </c>
      <c r="R112" s="73" t="b">
        <f>AND('Match Sheet'!B144 = "h",'Match Sheet'!C144 = "br-off")</f>
        <v>0</v>
      </c>
      <c r="S112" s="73" t="b">
        <f>AND('Match Sheet'!B144 = "h",'Match Sheet'!C144 = "br-on")</f>
        <v>0</v>
      </c>
      <c r="T112" s="73" t="b">
        <f>AND('Match Sheet'!B144 = "A",'Match Sheet'!C144 = "C BIN OFF")</f>
        <v>0</v>
      </c>
      <c r="U112" s="73" t="b">
        <f>AND('Match Sheet'!B144 = "A",'Match Sheet'!C144 = "C BIN ON")</f>
        <v>0</v>
      </c>
      <c r="V112" s="73" t="b">
        <f>AND('Match Sheet'!B144 = "A",'Match Sheet'!C144 = "SUB ON")</f>
        <v>0</v>
      </c>
      <c r="W112" s="73" t="b">
        <f>AND('Match Sheet'!B144 = "A",'Match Sheet'!C144 = "SUB OFF")</f>
        <v>0</v>
      </c>
      <c r="X112" s="73" t="b">
        <f>AND('Match Sheet'!$B144 = "A",'Match Sheet'!$C144 = "RC")</f>
        <v>0</v>
      </c>
      <c r="Y112" s="73" t="b">
        <f>AND('Match Sheet'!$B144 = "A",'Match Sheet'!$C144 = "YC")</f>
        <v>0</v>
      </c>
      <c r="Z112" s="73" t="b">
        <f>AND('Match Sheet'!$B144 = "A",'Match Sheet'!$C144 = "2nd YC")</f>
        <v>0</v>
      </c>
      <c r="AA112" s="73"/>
      <c r="AB112" s="73"/>
      <c r="AC112" s="73"/>
      <c r="AD112" s="73"/>
      <c r="AE112" s="25"/>
      <c r="AF112" s="73" t="b">
        <f>AND('Match Sheet'!B147="B",'Match Sheet'!C147="TRY")</f>
        <v>0</v>
      </c>
      <c r="AG112" s="73" t="b">
        <f>AND('Match Sheet'!B147="B",'Match Sheet'!C147="PEN TRY")</f>
        <v>0</v>
      </c>
      <c r="AH112" s="73" t="b">
        <f>AND('Match Sheet'!B147="B",'Match Sheet'!C147="CON")</f>
        <v>0</v>
      </c>
      <c r="AI112" s="73" t="b">
        <f>AND('Match Sheet'!B147="B",'Match Sheet'!C147="PEN")</f>
        <v>0</v>
      </c>
      <c r="AJ112" s="73" t="b">
        <f>AND('Match Sheet'!B147="B",'Match Sheet'!C147="DG")</f>
        <v>0</v>
      </c>
      <c r="AK112" s="73">
        <f t="shared" si="44"/>
        <v>0</v>
      </c>
      <c r="AL112" s="73">
        <f t="shared" si="45"/>
        <v>0</v>
      </c>
      <c r="AM112" s="73">
        <f t="shared" si="46"/>
        <v>0</v>
      </c>
      <c r="AN112" s="73">
        <f t="shared" si="47"/>
        <v>0</v>
      </c>
      <c r="AO112" s="73">
        <f t="shared" si="48"/>
        <v>0</v>
      </c>
      <c r="AP112" s="73">
        <f t="shared" si="49"/>
        <v>0</v>
      </c>
      <c r="AQ112" s="73">
        <f t="shared" si="51"/>
        <v>75</v>
      </c>
      <c r="AR112" s="73"/>
      <c r="AS112" s="73" t="b">
        <f>AND('Match Sheet'!B144="B",'Match Sheet'!C144="TEMP OFF")</f>
        <v>0</v>
      </c>
      <c r="AT112" s="73" t="b">
        <f>AND('Match Sheet'!B144="B",'Match Sheet'!C144="TEMP ON")</f>
        <v>0</v>
      </c>
      <c r="AU112" s="73" t="b">
        <f>AND('Match Sheet'!B144 = "a",'Match Sheet'!C144 = "br-off")</f>
        <v>0</v>
      </c>
      <c r="AV112" s="73" t="b">
        <f>AND('Match Sheet'!B144 = "a",'Match Sheet'!C144 = "br-on")</f>
        <v>0</v>
      </c>
      <c r="AW112" s="73" t="b">
        <f>AND('Match Sheet'!B144="B",'Match Sheet'!C144="C BIN OFF")</f>
        <v>0</v>
      </c>
      <c r="AX112" s="73" t="b">
        <f>AND('Match Sheet'!B144="b",'Match Sheet'!C144="C BIN ON")</f>
        <v>0</v>
      </c>
      <c r="AY112" s="73" t="b">
        <f>AND('Match Sheet'!B144="B",'Match Sheet'!C144="SUB ON")</f>
        <v>0</v>
      </c>
      <c r="AZ112" s="73" t="b">
        <f>AND('Match Sheet'!B144="B",'Match Sheet'!C144="SUB OFF")</f>
        <v>0</v>
      </c>
      <c r="BA112" s="73" t="b">
        <f>AND('Match Sheet'!$B144="B",'Match Sheet'!$C144="RC")</f>
        <v>0</v>
      </c>
      <c r="BB112" s="73" t="b">
        <f>AND('Match Sheet'!$B144="B",'Match Sheet'!$C144="YC")</f>
        <v>0</v>
      </c>
      <c r="BC112" s="73" t="b">
        <f>AND('Match Sheet'!$B144="B",'Match Sheet'!$C144="2nd YC")</f>
        <v>0</v>
      </c>
    </row>
    <row r="113" spans="2:55" s="24" customFormat="1" x14ac:dyDescent="0.2">
      <c r="B113" s="73" t="b">
        <f>AND('Match Sheet'!B145 = "A",'Match Sheet'!C145 = "TRY")</f>
        <v>0</v>
      </c>
      <c r="C113" s="73" t="b">
        <f>AND('Match Sheet'!B145 = "A",'Match Sheet'!C145 = "PEN TRY")</f>
        <v>0</v>
      </c>
      <c r="D113" s="73" t="b">
        <f>AND('Match Sheet'!B145 = "A",'Match Sheet'!C145 = "CON")</f>
        <v>0</v>
      </c>
      <c r="E113" s="73" t="b">
        <f>AND('Match Sheet'!B145 = "A",'Match Sheet'!C145 = "PEN")</f>
        <v>0</v>
      </c>
      <c r="F113" s="73" t="b">
        <f>AND('Match Sheet'!B145 = "A",'Match Sheet'!C145 = "DG")</f>
        <v>0</v>
      </c>
      <c r="G113" s="73">
        <f t="shared" si="38"/>
        <v>0</v>
      </c>
      <c r="H113" s="73">
        <f t="shared" si="39"/>
        <v>0</v>
      </c>
      <c r="I113" s="73">
        <f t="shared" si="40"/>
        <v>0</v>
      </c>
      <c r="J113" s="73">
        <f t="shared" si="41"/>
        <v>0</v>
      </c>
      <c r="K113" s="73">
        <f t="shared" si="42"/>
        <v>0</v>
      </c>
      <c r="L113" s="73">
        <f t="shared" si="43"/>
        <v>0</v>
      </c>
      <c r="M113" s="73">
        <f t="shared" si="50"/>
        <v>5</v>
      </c>
      <c r="N113" s="73"/>
      <c r="O113" s="73"/>
      <c r="P113" s="73" t="b">
        <f>AND('Match Sheet'!B145 = "A",'Match Sheet'!C145 = "TEMP OFF")</f>
        <v>0</v>
      </c>
      <c r="Q113" s="73" t="b">
        <f>AND('Match Sheet'!B145 = "A",'Match Sheet'!C145 = "TEMP ON")</f>
        <v>0</v>
      </c>
      <c r="R113" s="73" t="b">
        <f>AND('Match Sheet'!B145 = "h",'Match Sheet'!C145 = "br-off")</f>
        <v>0</v>
      </c>
      <c r="S113" s="73" t="b">
        <f>AND('Match Sheet'!B145 = "h",'Match Sheet'!C145 = "br-on")</f>
        <v>0</v>
      </c>
      <c r="T113" s="73" t="b">
        <f>AND('Match Sheet'!B145 = "A",'Match Sheet'!C145 = "C BIN OFF")</f>
        <v>0</v>
      </c>
      <c r="U113" s="73" t="b">
        <f>AND('Match Sheet'!B145 = "A",'Match Sheet'!C145 = "C BIN ON")</f>
        <v>0</v>
      </c>
      <c r="V113" s="73" t="b">
        <f>AND('Match Sheet'!B145 = "A",'Match Sheet'!C145 = "SUB ON")</f>
        <v>0</v>
      </c>
      <c r="W113" s="73" t="b">
        <f>AND('Match Sheet'!B145 = "A",'Match Sheet'!C145 = "SUB OFF")</f>
        <v>0</v>
      </c>
      <c r="X113" s="73" t="b">
        <f>AND('Match Sheet'!$B145 = "A",'Match Sheet'!$C145 = "RC")</f>
        <v>0</v>
      </c>
      <c r="Y113" s="73" t="b">
        <f>AND('Match Sheet'!$B145 = "A",'Match Sheet'!$C145 = "YC")</f>
        <v>0</v>
      </c>
      <c r="Z113" s="73" t="b">
        <f>AND('Match Sheet'!$B145 = "A",'Match Sheet'!$C145 = "2nd YC")</f>
        <v>0</v>
      </c>
      <c r="AA113" s="73"/>
      <c r="AB113" s="73"/>
      <c r="AC113" s="73"/>
      <c r="AD113" s="73"/>
      <c r="AE113" s="25"/>
      <c r="AF113" s="73" t="b">
        <f>AND('Match Sheet'!B148="B",'Match Sheet'!C148="TRY")</f>
        <v>0</v>
      </c>
      <c r="AG113" s="73" t="b">
        <f>AND('Match Sheet'!B148="B",'Match Sheet'!C148="PEN TRY")</f>
        <v>0</v>
      </c>
      <c r="AH113" s="73" t="b">
        <f>AND('Match Sheet'!B148="B",'Match Sheet'!C148="CON")</f>
        <v>0</v>
      </c>
      <c r="AI113" s="73" t="b">
        <f>AND('Match Sheet'!B148="B",'Match Sheet'!C148="PEN")</f>
        <v>0</v>
      </c>
      <c r="AJ113" s="73" t="b">
        <f>AND('Match Sheet'!B148="B",'Match Sheet'!C148="DG")</f>
        <v>0</v>
      </c>
      <c r="AK113" s="73">
        <f t="shared" si="44"/>
        <v>0</v>
      </c>
      <c r="AL113" s="73">
        <f t="shared" si="45"/>
        <v>0</v>
      </c>
      <c r="AM113" s="73">
        <f t="shared" si="46"/>
        <v>0</v>
      </c>
      <c r="AN113" s="73">
        <f t="shared" si="47"/>
        <v>0</v>
      </c>
      <c r="AO113" s="73">
        <f t="shared" si="48"/>
        <v>0</v>
      </c>
      <c r="AP113" s="73">
        <f t="shared" si="49"/>
        <v>0</v>
      </c>
      <c r="AQ113" s="73">
        <f t="shared" si="51"/>
        <v>75</v>
      </c>
      <c r="AR113" s="73"/>
      <c r="AS113" s="73" t="b">
        <f>AND('Match Sheet'!B145="B",'Match Sheet'!C145="TEMP OFF")</f>
        <v>0</v>
      </c>
      <c r="AT113" s="73" t="b">
        <f>AND('Match Sheet'!B145="B",'Match Sheet'!C145="TEMP ON")</f>
        <v>0</v>
      </c>
      <c r="AU113" s="73" t="b">
        <f>AND('Match Sheet'!B145 = "a",'Match Sheet'!C145 = "br-off")</f>
        <v>0</v>
      </c>
      <c r="AV113" s="73" t="b">
        <f>AND('Match Sheet'!B145 = "a",'Match Sheet'!C145 = "br-on")</f>
        <v>0</v>
      </c>
      <c r="AW113" s="73" t="b">
        <f>AND('Match Sheet'!B145="B",'Match Sheet'!C145="C BIN OFF")</f>
        <v>0</v>
      </c>
      <c r="AX113" s="73" t="b">
        <f>AND('Match Sheet'!B145="b",'Match Sheet'!C145="C BIN ON")</f>
        <v>0</v>
      </c>
      <c r="AY113" s="73" t="b">
        <f>AND('Match Sheet'!B145="B",'Match Sheet'!C145="SUB ON")</f>
        <v>0</v>
      </c>
      <c r="AZ113" s="73" t="b">
        <f>AND('Match Sheet'!B145="B",'Match Sheet'!C145="SUB OFF")</f>
        <v>0</v>
      </c>
      <c r="BA113" s="73" t="b">
        <f>AND('Match Sheet'!$B145="B",'Match Sheet'!$C145="RC")</f>
        <v>0</v>
      </c>
      <c r="BB113" s="73" t="b">
        <f>AND('Match Sheet'!$B145="B",'Match Sheet'!$C145="YC")</f>
        <v>0</v>
      </c>
      <c r="BC113" s="73" t="b">
        <f>AND('Match Sheet'!$B145="B",'Match Sheet'!$C145="2nd YC")</f>
        <v>0</v>
      </c>
    </row>
    <row r="114" spans="2:55" s="24" customFormat="1" x14ac:dyDescent="0.2">
      <c r="B114" s="73" t="b">
        <f>AND('Match Sheet'!B146 = "A",'Match Sheet'!C146 = "TRY")</f>
        <v>0</v>
      </c>
      <c r="C114" s="73" t="b">
        <f>AND('Match Sheet'!B146 = "A",'Match Sheet'!C146 = "PEN TRY")</f>
        <v>0</v>
      </c>
      <c r="D114" s="73" t="b">
        <f>AND('Match Sheet'!B146 = "A",'Match Sheet'!C146 = "CON")</f>
        <v>0</v>
      </c>
      <c r="E114" s="73" t="b">
        <f>AND('Match Sheet'!B146 = "A",'Match Sheet'!C146 = "PEN")</f>
        <v>0</v>
      </c>
      <c r="F114" s="73" t="b">
        <f>AND('Match Sheet'!B146 = "A",'Match Sheet'!C146 = "DG")</f>
        <v>0</v>
      </c>
      <c r="G114" s="73">
        <f t="shared" si="38"/>
        <v>0</v>
      </c>
      <c r="H114" s="73">
        <f t="shared" si="39"/>
        <v>0</v>
      </c>
      <c r="I114" s="73">
        <f t="shared" si="40"/>
        <v>0</v>
      </c>
      <c r="J114" s="73">
        <f t="shared" si="41"/>
        <v>0</v>
      </c>
      <c r="K114" s="73">
        <f t="shared" si="42"/>
        <v>0</v>
      </c>
      <c r="L114" s="73">
        <f t="shared" si="43"/>
        <v>0</v>
      </c>
      <c r="M114" s="73">
        <f t="shared" si="50"/>
        <v>5</v>
      </c>
      <c r="N114" s="73"/>
      <c r="O114" s="73"/>
      <c r="P114" s="73" t="b">
        <f>AND('Match Sheet'!B146 = "A",'Match Sheet'!C146 = "TEMP OFF")</f>
        <v>0</v>
      </c>
      <c r="Q114" s="73" t="b">
        <f>AND('Match Sheet'!B146 = "A",'Match Sheet'!C146 = "TEMP ON")</f>
        <v>0</v>
      </c>
      <c r="R114" s="73" t="b">
        <f>AND('Match Sheet'!B146 = "h",'Match Sheet'!C146 = "br-off")</f>
        <v>0</v>
      </c>
      <c r="S114" s="73" t="b">
        <f>AND('Match Sheet'!B146 = "h",'Match Sheet'!C146 = "br-on")</f>
        <v>0</v>
      </c>
      <c r="T114" s="73" t="b">
        <f>AND('Match Sheet'!B146 = "A",'Match Sheet'!C146 = "C BIN OFF")</f>
        <v>0</v>
      </c>
      <c r="U114" s="73" t="b">
        <f>AND('Match Sheet'!B146 = "A",'Match Sheet'!C146 = "C BIN ON")</f>
        <v>0</v>
      </c>
      <c r="V114" s="73" t="b">
        <f>AND('Match Sheet'!B146 = "A",'Match Sheet'!C146 = "SUB ON")</f>
        <v>0</v>
      </c>
      <c r="W114" s="73" t="b">
        <f>AND('Match Sheet'!B146 = "A",'Match Sheet'!C146 = "SUB OFF")</f>
        <v>0</v>
      </c>
      <c r="X114" s="73" t="b">
        <f>AND('Match Sheet'!$B146 = "A",'Match Sheet'!$C146 = "RC")</f>
        <v>0</v>
      </c>
      <c r="Y114" s="73" t="b">
        <f>AND('Match Sheet'!$B146 = "A",'Match Sheet'!$C146 = "YC")</f>
        <v>0</v>
      </c>
      <c r="Z114" s="73" t="b">
        <f>AND('Match Sheet'!$B146 = "A",'Match Sheet'!$C146 = "2nd YC")</f>
        <v>0</v>
      </c>
      <c r="AA114" s="73"/>
      <c r="AB114" s="73"/>
      <c r="AC114" s="73"/>
      <c r="AD114" s="73"/>
      <c r="AE114" s="25"/>
      <c r="AF114" s="73" t="b">
        <f>AND('Match Sheet'!B149="B",'Match Sheet'!C149="TRY")</f>
        <v>0</v>
      </c>
      <c r="AG114" s="73" t="b">
        <f>AND('Match Sheet'!B149="B",'Match Sheet'!C149="PEN TRY")</f>
        <v>0</v>
      </c>
      <c r="AH114" s="73" t="b">
        <f>AND('Match Sheet'!B149="B",'Match Sheet'!C149="CON")</f>
        <v>0</v>
      </c>
      <c r="AI114" s="73" t="b">
        <f>AND('Match Sheet'!B149="B",'Match Sheet'!C149="PEN")</f>
        <v>0</v>
      </c>
      <c r="AJ114" s="73" t="b">
        <f>AND('Match Sheet'!B149="B",'Match Sheet'!C149="DG")</f>
        <v>0</v>
      </c>
      <c r="AK114" s="73">
        <f t="shared" si="44"/>
        <v>0</v>
      </c>
      <c r="AL114" s="73">
        <f t="shared" si="45"/>
        <v>0</v>
      </c>
      <c r="AM114" s="73">
        <f t="shared" si="46"/>
        <v>0</v>
      </c>
      <c r="AN114" s="73">
        <f t="shared" si="47"/>
        <v>0</v>
      </c>
      <c r="AO114" s="73">
        <f t="shared" si="48"/>
        <v>0</v>
      </c>
      <c r="AP114" s="73">
        <f t="shared" si="49"/>
        <v>0</v>
      </c>
      <c r="AQ114" s="73">
        <f t="shared" si="51"/>
        <v>75</v>
      </c>
      <c r="AR114" s="73"/>
      <c r="AS114" s="73" t="b">
        <f>AND('Match Sheet'!B146="B",'Match Sheet'!C146="TEMP OFF")</f>
        <v>0</v>
      </c>
      <c r="AT114" s="73" t="b">
        <f>AND('Match Sheet'!B146="B",'Match Sheet'!C146="TEMP ON")</f>
        <v>0</v>
      </c>
      <c r="AU114" s="73" t="b">
        <f>AND('Match Sheet'!B146 = "a",'Match Sheet'!C146 = "br-off")</f>
        <v>0</v>
      </c>
      <c r="AV114" s="73" t="b">
        <f>AND('Match Sheet'!B146 = "a",'Match Sheet'!C146 = "br-on")</f>
        <v>0</v>
      </c>
      <c r="AW114" s="73" t="b">
        <f>AND('Match Sheet'!B146="B",'Match Sheet'!C146="C BIN OFF")</f>
        <v>0</v>
      </c>
      <c r="AX114" s="73" t="b">
        <f>AND('Match Sheet'!B146="b",'Match Sheet'!C146="C BIN ON")</f>
        <v>0</v>
      </c>
      <c r="AY114" s="73" t="b">
        <f>AND('Match Sheet'!B146="B",'Match Sheet'!C146="SUB ON")</f>
        <v>0</v>
      </c>
      <c r="AZ114" s="73" t="b">
        <f>AND('Match Sheet'!B146="B",'Match Sheet'!C146="SUB OFF")</f>
        <v>0</v>
      </c>
      <c r="BA114" s="73" t="b">
        <f>AND('Match Sheet'!$B146="B",'Match Sheet'!$C146="RC")</f>
        <v>0</v>
      </c>
      <c r="BB114" s="73" t="b">
        <f>AND('Match Sheet'!$B146="B",'Match Sheet'!$C146="YC")</f>
        <v>0</v>
      </c>
      <c r="BC114" s="73" t="b">
        <f>AND('Match Sheet'!$B146="B",'Match Sheet'!$C146="2nd YC")</f>
        <v>0</v>
      </c>
    </row>
    <row r="115" spans="2:55" s="24" customFormat="1" x14ac:dyDescent="0.2">
      <c r="B115" s="73" t="b">
        <f>AND('Match Sheet'!B147 = "A",'Match Sheet'!C147 = "TRY")</f>
        <v>0</v>
      </c>
      <c r="C115" s="73" t="b">
        <f>AND('Match Sheet'!B147 = "A",'Match Sheet'!C147 = "PEN TRY")</f>
        <v>0</v>
      </c>
      <c r="D115" s="73" t="b">
        <f>AND('Match Sheet'!B147 = "A",'Match Sheet'!C147 = "CON")</f>
        <v>0</v>
      </c>
      <c r="E115" s="73" t="b">
        <f>AND('Match Sheet'!B147 = "A",'Match Sheet'!C147 = "PEN")</f>
        <v>0</v>
      </c>
      <c r="F115" s="73" t="b">
        <f>AND('Match Sheet'!B147 = "A",'Match Sheet'!C147 = "DG")</f>
        <v>0</v>
      </c>
      <c r="G115" s="73">
        <f t="shared" si="38"/>
        <v>0</v>
      </c>
      <c r="H115" s="73">
        <f t="shared" si="39"/>
        <v>0</v>
      </c>
      <c r="I115" s="73">
        <f t="shared" si="40"/>
        <v>0</v>
      </c>
      <c r="J115" s="73">
        <f t="shared" si="41"/>
        <v>0</v>
      </c>
      <c r="K115" s="73">
        <f t="shared" si="42"/>
        <v>0</v>
      </c>
      <c r="L115" s="73">
        <f t="shared" si="43"/>
        <v>0</v>
      </c>
      <c r="M115" s="73">
        <f t="shared" si="50"/>
        <v>5</v>
      </c>
      <c r="N115" s="73"/>
      <c r="O115" s="73"/>
      <c r="P115" s="73" t="b">
        <f>AND('Match Sheet'!B147 = "A",'Match Sheet'!C147 = "TEMP OFF")</f>
        <v>0</v>
      </c>
      <c r="Q115" s="73" t="b">
        <f>AND('Match Sheet'!B147 = "A",'Match Sheet'!C147 = "TEMP ON")</f>
        <v>0</v>
      </c>
      <c r="R115" s="73" t="b">
        <f>AND('Match Sheet'!B147 = "h",'Match Sheet'!C147 = "br-off")</f>
        <v>0</v>
      </c>
      <c r="S115" s="73" t="b">
        <f>AND('Match Sheet'!B147 = "h",'Match Sheet'!C147 = "br-on")</f>
        <v>0</v>
      </c>
      <c r="T115" s="73" t="b">
        <f>AND('Match Sheet'!B147 = "A",'Match Sheet'!C147 = "C BIN OFF")</f>
        <v>0</v>
      </c>
      <c r="U115" s="73" t="b">
        <f>AND('Match Sheet'!B147 = "A",'Match Sheet'!C147 = "C BIN ON")</f>
        <v>0</v>
      </c>
      <c r="V115" s="73" t="b">
        <f>AND('Match Sheet'!B147 = "A",'Match Sheet'!C147 = "SUB ON")</f>
        <v>0</v>
      </c>
      <c r="W115" s="73" t="b">
        <f>AND('Match Sheet'!B147 = "A",'Match Sheet'!C147 = "SUB OFF")</f>
        <v>0</v>
      </c>
      <c r="X115" s="73" t="b">
        <f>AND('Match Sheet'!$B147 = "A",'Match Sheet'!$C147 = "RC")</f>
        <v>0</v>
      </c>
      <c r="Y115" s="73" t="b">
        <f>AND('Match Sheet'!$B147 = "A",'Match Sheet'!$C147 = "YC")</f>
        <v>0</v>
      </c>
      <c r="Z115" s="73" t="b">
        <f>AND('Match Sheet'!$B147 = "A",'Match Sheet'!$C147 = "2nd YC")</f>
        <v>0</v>
      </c>
      <c r="AA115" s="73"/>
      <c r="AB115" s="73"/>
      <c r="AC115" s="73"/>
      <c r="AD115" s="73"/>
      <c r="AE115" s="25"/>
      <c r="AF115" s="73" t="b">
        <f>AND('Match Sheet'!B150="B",'Match Sheet'!C150="TRY")</f>
        <v>0</v>
      </c>
      <c r="AG115" s="73" t="b">
        <f>AND('Match Sheet'!B150="B",'Match Sheet'!C150="PEN TRY")</f>
        <v>0</v>
      </c>
      <c r="AH115" s="73" t="b">
        <f>AND('Match Sheet'!B150="B",'Match Sheet'!C150="CON")</f>
        <v>0</v>
      </c>
      <c r="AI115" s="73" t="b">
        <f>AND('Match Sheet'!B150="B",'Match Sheet'!C150="PEN")</f>
        <v>0</v>
      </c>
      <c r="AJ115" s="73" t="b">
        <f>AND('Match Sheet'!B150="B",'Match Sheet'!C150="DG")</f>
        <v>0</v>
      </c>
      <c r="AK115" s="73">
        <f t="shared" si="44"/>
        <v>0</v>
      </c>
      <c r="AL115" s="73">
        <f t="shared" si="45"/>
        <v>0</v>
      </c>
      <c r="AM115" s="73">
        <f t="shared" si="46"/>
        <v>0</v>
      </c>
      <c r="AN115" s="73">
        <f t="shared" si="47"/>
        <v>0</v>
      </c>
      <c r="AO115" s="73">
        <f t="shared" si="48"/>
        <v>0</v>
      </c>
      <c r="AP115" s="73">
        <f t="shared" si="49"/>
        <v>0</v>
      </c>
      <c r="AQ115" s="73">
        <f t="shared" si="51"/>
        <v>75</v>
      </c>
      <c r="AR115" s="73"/>
      <c r="AS115" s="73" t="b">
        <f>AND('Match Sheet'!B147="B",'Match Sheet'!C147="TEMP OFF")</f>
        <v>0</v>
      </c>
      <c r="AT115" s="73" t="b">
        <f>AND('Match Sheet'!B147="B",'Match Sheet'!C147="TEMP ON")</f>
        <v>0</v>
      </c>
      <c r="AU115" s="73" t="b">
        <f>AND('Match Sheet'!B147 = "a",'Match Sheet'!C147 = "br-off")</f>
        <v>0</v>
      </c>
      <c r="AV115" s="73" t="b">
        <f>AND('Match Sheet'!B147 = "a",'Match Sheet'!C147 = "br-on")</f>
        <v>0</v>
      </c>
      <c r="AW115" s="73" t="b">
        <f>AND('Match Sheet'!B147="B",'Match Sheet'!C147="C BIN OFF")</f>
        <v>0</v>
      </c>
      <c r="AX115" s="73" t="b">
        <f>AND('Match Sheet'!B147="b",'Match Sheet'!C147="C BIN ON")</f>
        <v>0</v>
      </c>
      <c r="AY115" s="73" t="b">
        <f>AND('Match Sheet'!B147="B",'Match Sheet'!C147="SUB ON")</f>
        <v>0</v>
      </c>
      <c r="AZ115" s="73" t="b">
        <f>AND('Match Sheet'!B147="B",'Match Sheet'!C147="SUB OFF")</f>
        <v>0</v>
      </c>
      <c r="BA115" s="73" t="b">
        <f>AND('Match Sheet'!$B147="B",'Match Sheet'!$C147="RC")</f>
        <v>0</v>
      </c>
      <c r="BB115" s="73" t="b">
        <f>AND('Match Sheet'!$B147="B",'Match Sheet'!$C147="YC")</f>
        <v>0</v>
      </c>
      <c r="BC115" s="73" t="b">
        <f>AND('Match Sheet'!$B147="B",'Match Sheet'!$C147="2nd YC")</f>
        <v>0</v>
      </c>
    </row>
    <row r="116" spans="2:55" s="24" customFormat="1" x14ac:dyDescent="0.2">
      <c r="B116" s="73" t="b">
        <f>AND('Match Sheet'!B148 = "A",'Match Sheet'!C148 = "TRY")</f>
        <v>0</v>
      </c>
      <c r="C116" s="73" t="b">
        <f>AND('Match Sheet'!B148 = "A",'Match Sheet'!C148 = "PEN TRY")</f>
        <v>0</v>
      </c>
      <c r="D116" s="73" t="b">
        <f>AND('Match Sheet'!B148 = "A",'Match Sheet'!C148 = "CON")</f>
        <v>0</v>
      </c>
      <c r="E116" s="73" t="b">
        <f>AND('Match Sheet'!B148 = "A",'Match Sheet'!C148 = "PEN")</f>
        <v>0</v>
      </c>
      <c r="F116" s="73" t="b">
        <f>AND('Match Sheet'!B148 = "A",'Match Sheet'!C148 = "DG")</f>
        <v>0</v>
      </c>
      <c r="G116" s="73">
        <f t="shared" si="38"/>
        <v>0</v>
      </c>
      <c r="H116" s="73">
        <f t="shared" si="39"/>
        <v>0</v>
      </c>
      <c r="I116" s="73">
        <f t="shared" si="40"/>
        <v>0</v>
      </c>
      <c r="J116" s="73">
        <f t="shared" si="41"/>
        <v>0</v>
      </c>
      <c r="K116" s="73">
        <f t="shared" si="42"/>
        <v>0</v>
      </c>
      <c r="L116" s="73">
        <f t="shared" si="43"/>
        <v>0</v>
      </c>
      <c r="M116" s="73">
        <f t="shared" si="50"/>
        <v>5</v>
      </c>
      <c r="N116" s="73"/>
      <c r="O116" s="73"/>
      <c r="P116" s="73" t="b">
        <f>AND('Match Sheet'!B148 = "A",'Match Sheet'!C148 = "TEMP OFF")</f>
        <v>0</v>
      </c>
      <c r="Q116" s="73" t="b">
        <f>AND('Match Sheet'!B148 = "A",'Match Sheet'!C148 = "TEMP ON")</f>
        <v>0</v>
      </c>
      <c r="R116" s="73" t="b">
        <f>AND('Match Sheet'!B148 = "h",'Match Sheet'!C148 = "br-off")</f>
        <v>0</v>
      </c>
      <c r="S116" s="73" t="b">
        <f>AND('Match Sheet'!B148 = "h",'Match Sheet'!C148 = "br-on")</f>
        <v>0</v>
      </c>
      <c r="T116" s="73" t="b">
        <f>AND('Match Sheet'!B148 = "A",'Match Sheet'!C148 = "C BIN OFF")</f>
        <v>0</v>
      </c>
      <c r="U116" s="73" t="b">
        <f>AND('Match Sheet'!B148 = "A",'Match Sheet'!C148 = "C BIN ON")</f>
        <v>0</v>
      </c>
      <c r="V116" s="73" t="b">
        <f>AND('Match Sheet'!B148 = "A",'Match Sheet'!C148 = "SUB ON")</f>
        <v>0</v>
      </c>
      <c r="W116" s="73" t="b">
        <f>AND('Match Sheet'!B148 = "A",'Match Sheet'!C148 = "SUB OFF")</f>
        <v>0</v>
      </c>
      <c r="X116" s="73" t="b">
        <f>AND('Match Sheet'!$B148 = "A",'Match Sheet'!$C148 = "RC")</f>
        <v>0</v>
      </c>
      <c r="Y116" s="73" t="b">
        <f>AND('Match Sheet'!$B148 = "A",'Match Sheet'!$C148 = "YC")</f>
        <v>0</v>
      </c>
      <c r="Z116" s="73" t="b">
        <f>AND('Match Sheet'!$B148 = "A",'Match Sheet'!$C148 = "2nd YC")</f>
        <v>0</v>
      </c>
      <c r="AA116" s="73"/>
      <c r="AB116" s="73"/>
      <c r="AC116" s="73"/>
      <c r="AD116" s="73"/>
      <c r="AE116" s="25"/>
      <c r="AF116" s="73" t="b">
        <f>AND('Match Sheet'!B151="B",'Match Sheet'!C151="TRY")</f>
        <v>0</v>
      </c>
      <c r="AG116" s="73" t="b">
        <f>AND('Match Sheet'!B151="B",'Match Sheet'!C151="PEN TRY")</f>
        <v>0</v>
      </c>
      <c r="AH116" s="73" t="b">
        <f>AND('Match Sheet'!B151="B",'Match Sheet'!C151="CON")</f>
        <v>0</v>
      </c>
      <c r="AI116" s="73" t="b">
        <f>AND('Match Sheet'!B151="B",'Match Sheet'!C151="PEN")</f>
        <v>0</v>
      </c>
      <c r="AJ116" s="73" t="b">
        <f>AND('Match Sheet'!B151="B",'Match Sheet'!C151="DG")</f>
        <v>0</v>
      </c>
      <c r="AK116" s="73">
        <f t="shared" si="44"/>
        <v>0</v>
      </c>
      <c r="AL116" s="73">
        <f t="shared" si="45"/>
        <v>0</v>
      </c>
      <c r="AM116" s="73">
        <f t="shared" si="46"/>
        <v>0</v>
      </c>
      <c r="AN116" s="73">
        <f t="shared" si="47"/>
        <v>0</v>
      </c>
      <c r="AO116" s="73">
        <f t="shared" si="48"/>
        <v>0</v>
      </c>
      <c r="AP116" s="73">
        <f t="shared" si="49"/>
        <v>0</v>
      </c>
      <c r="AQ116" s="73">
        <f t="shared" si="51"/>
        <v>75</v>
      </c>
      <c r="AR116" s="73"/>
      <c r="AS116" s="73" t="b">
        <f>AND('Match Sheet'!B148="B",'Match Sheet'!C148="TEMP OFF")</f>
        <v>0</v>
      </c>
      <c r="AT116" s="73" t="b">
        <f>AND('Match Sheet'!B148="B",'Match Sheet'!C148="TEMP ON")</f>
        <v>0</v>
      </c>
      <c r="AU116" s="73" t="b">
        <f>AND('Match Sheet'!B148 = "a",'Match Sheet'!C148 = "br-off")</f>
        <v>0</v>
      </c>
      <c r="AV116" s="73" t="b">
        <f>AND('Match Sheet'!B148 = "a",'Match Sheet'!C148 = "br-on")</f>
        <v>0</v>
      </c>
      <c r="AW116" s="73" t="b">
        <f>AND('Match Sheet'!B148="B",'Match Sheet'!C148="C BIN OFF")</f>
        <v>0</v>
      </c>
      <c r="AX116" s="73" t="b">
        <f>AND('Match Sheet'!B148="b",'Match Sheet'!C148="C BIN ON")</f>
        <v>0</v>
      </c>
      <c r="AY116" s="73" t="b">
        <f>AND('Match Sheet'!B148="B",'Match Sheet'!C148="SUB ON")</f>
        <v>0</v>
      </c>
      <c r="AZ116" s="73" t="b">
        <f>AND('Match Sheet'!B148="B",'Match Sheet'!C148="SUB OFF")</f>
        <v>0</v>
      </c>
      <c r="BA116" s="73" t="b">
        <f>AND('Match Sheet'!$B148="B",'Match Sheet'!$C148="RC")</f>
        <v>0</v>
      </c>
      <c r="BB116" s="73" t="b">
        <f>AND('Match Sheet'!$B148="B",'Match Sheet'!$C148="YC")</f>
        <v>0</v>
      </c>
      <c r="BC116" s="73" t="b">
        <f>AND('Match Sheet'!$B148="B",'Match Sheet'!$C148="2nd YC")</f>
        <v>0</v>
      </c>
    </row>
    <row r="117" spans="2:55" s="24" customFormat="1" x14ac:dyDescent="0.2">
      <c r="B117" s="73" t="b">
        <f>AND('Match Sheet'!B149 = "A",'Match Sheet'!C149 = "TRY")</f>
        <v>0</v>
      </c>
      <c r="C117" s="73" t="b">
        <f>AND('Match Sheet'!B149 = "A",'Match Sheet'!C149 = "PEN TRY")</f>
        <v>0</v>
      </c>
      <c r="D117" s="73" t="b">
        <f>AND('Match Sheet'!B149 = "A",'Match Sheet'!C149 = "CON")</f>
        <v>0</v>
      </c>
      <c r="E117" s="73" t="b">
        <f>AND('Match Sheet'!B149 = "A",'Match Sheet'!C149 = "PEN")</f>
        <v>0</v>
      </c>
      <c r="F117" s="73" t="b">
        <f>AND('Match Sheet'!B149 = "A",'Match Sheet'!C149 = "DG")</f>
        <v>0</v>
      </c>
      <c r="G117" s="73">
        <f t="shared" si="38"/>
        <v>0</v>
      </c>
      <c r="H117" s="73">
        <f t="shared" si="39"/>
        <v>0</v>
      </c>
      <c r="I117" s="73">
        <f t="shared" si="40"/>
        <v>0</v>
      </c>
      <c r="J117" s="73">
        <f t="shared" si="41"/>
        <v>0</v>
      </c>
      <c r="K117" s="73">
        <f t="shared" si="42"/>
        <v>0</v>
      </c>
      <c r="L117" s="73">
        <f t="shared" si="43"/>
        <v>0</v>
      </c>
      <c r="M117" s="73">
        <f t="shared" si="50"/>
        <v>5</v>
      </c>
      <c r="N117" s="73"/>
      <c r="O117" s="73"/>
      <c r="P117" s="73" t="b">
        <f>AND('Match Sheet'!B149 = "A",'Match Sheet'!C149 = "TEMP OFF")</f>
        <v>0</v>
      </c>
      <c r="Q117" s="73" t="b">
        <f>AND('Match Sheet'!B149 = "A",'Match Sheet'!C149 = "TEMP ON")</f>
        <v>0</v>
      </c>
      <c r="R117" s="73" t="b">
        <f>AND('Match Sheet'!B149 = "h",'Match Sheet'!C149 = "br-off")</f>
        <v>0</v>
      </c>
      <c r="S117" s="73" t="b">
        <f>AND('Match Sheet'!B149 = "h",'Match Sheet'!C149 = "br-on")</f>
        <v>0</v>
      </c>
      <c r="T117" s="73" t="b">
        <f>AND('Match Sheet'!B149 = "A",'Match Sheet'!C149 = "C BIN OFF")</f>
        <v>0</v>
      </c>
      <c r="U117" s="73" t="b">
        <f>AND('Match Sheet'!B149 = "A",'Match Sheet'!C149 = "C BIN ON")</f>
        <v>0</v>
      </c>
      <c r="V117" s="73" t="b">
        <f>AND('Match Sheet'!B149 = "A",'Match Sheet'!C149 = "SUB ON")</f>
        <v>0</v>
      </c>
      <c r="W117" s="73" t="b">
        <f>AND('Match Sheet'!B149 = "A",'Match Sheet'!C149 = "SUB OFF")</f>
        <v>0</v>
      </c>
      <c r="X117" s="73" t="b">
        <f>AND('Match Sheet'!$B149 = "A",'Match Sheet'!$C149 = "RC")</f>
        <v>0</v>
      </c>
      <c r="Y117" s="73" t="b">
        <f>AND('Match Sheet'!$B149 = "A",'Match Sheet'!$C149 = "YC")</f>
        <v>0</v>
      </c>
      <c r="Z117" s="73" t="b">
        <f>AND('Match Sheet'!$B149 = "A",'Match Sheet'!$C149 = "2nd YC")</f>
        <v>0</v>
      </c>
      <c r="AA117" s="73"/>
      <c r="AB117" s="73"/>
      <c r="AC117" s="73"/>
      <c r="AD117" s="73"/>
      <c r="AE117" s="25"/>
      <c r="AF117" s="73" t="b">
        <f>AND('Match Sheet'!B152="B",'Match Sheet'!C152="TRY")</f>
        <v>0</v>
      </c>
      <c r="AG117" s="73" t="b">
        <f>AND('Match Sheet'!B152="B",'Match Sheet'!C152="PEN TRY")</f>
        <v>0</v>
      </c>
      <c r="AH117" s="73" t="b">
        <f>AND('Match Sheet'!B152="B",'Match Sheet'!C152="CON")</f>
        <v>0</v>
      </c>
      <c r="AI117" s="73" t="b">
        <f>AND('Match Sheet'!B152="B",'Match Sheet'!C152="PEN")</f>
        <v>0</v>
      </c>
      <c r="AJ117" s="73" t="b">
        <f>AND('Match Sheet'!B152="B",'Match Sheet'!C152="DG")</f>
        <v>0</v>
      </c>
      <c r="AK117" s="73">
        <f t="shared" si="44"/>
        <v>0</v>
      </c>
      <c r="AL117" s="73">
        <f t="shared" si="45"/>
        <v>0</v>
      </c>
      <c r="AM117" s="73">
        <f t="shared" si="46"/>
        <v>0</v>
      </c>
      <c r="AN117" s="73">
        <f t="shared" si="47"/>
        <v>0</v>
      </c>
      <c r="AO117" s="73">
        <f t="shared" si="48"/>
        <v>0</v>
      </c>
      <c r="AP117" s="73">
        <f t="shared" si="49"/>
        <v>0</v>
      </c>
      <c r="AQ117" s="73">
        <f t="shared" si="51"/>
        <v>75</v>
      </c>
      <c r="AR117" s="73"/>
      <c r="AS117" s="73" t="b">
        <f>AND('Match Sheet'!B149="B",'Match Sheet'!C149="TEMP OFF")</f>
        <v>0</v>
      </c>
      <c r="AT117" s="73" t="b">
        <f>AND('Match Sheet'!B149="B",'Match Sheet'!C149="TEMP ON")</f>
        <v>0</v>
      </c>
      <c r="AU117" s="73" t="b">
        <f>AND('Match Sheet'!B149 = "a",'Match Sheet'!C149 = "br-off")</f>
        <v>0</v>
      </c>
      <c r="AV117" s="73" t="b">
        <f>AND('Match Sheet'!B149 = "a",'Match Sheet'!C149 = "br-on")</f>
        <v>0</v>
      </c>
      <c r="AW117" s="73" t="b">
        <f>AND('Match Sheet'!B149="B",'Match Sheet'!C149="C BIN OFF")</f>
        <v>0</v>
      </c>
      <c r="AX117" s="73" t="b">
        <f>AND('Match Sheet'!B149="b",'Match Sheet'!C149="C BIN ON")</f>
        <v>0</v>
      </c>
      <c r="AY117" s="73" t="b">
        <f>AND('Match Sheet'!B149="B",'Match Sheet'!C149="SUB ON")</f>
        <v>0</v>
      </c>
      <c r="AZ117" s="73" t="b">
        <f>AND('Match Sheet'!B149="B",'Match Sheet'!C149="SUB OFF")</f>
        <v>0</v>
      </c>
      <c r="BA117" s="73" t="b">
        <f>AND('Match Sheet'!$B149="B",'Match Sheet'!$C149="RC")</f>
        <v>0</v>
      </c>
      <c r="BB117" s="73" t="b">
        <f>AND('Match Sheet'!$B149="B",'Match Sheet'!$C149="YC")</f>
        <v>0</v>
      </c>
      <c r="BC117" s="73" t="b">
        <f>AND('Match Sheet'!$B149="B",'Match Sheet'!$C149="2nd YC")</f>
        <v>0</v>
      </c>
    </row>
    <row r="118" spans="2:55" s="24" customFormat="1" x14ac:dyDescent="0.2">
      <c r="B118" s="73" t="b">
        <f>AND('Match Sheet'!B150 = "A",'Match Sheet'!C150 = "TRY")</f>
        <v>0</v>
      </c>
      <c r="C118" s="73" t="b">
        <f>AND('Match Sheet'!B150 = "A",'Match Sheet'!C150 = "PEN TRY")</f>
        <v>0</v>
      </c>
      <c r="D118" s="73" t="b">
        <f>AND('Match Sheet'!B150 = "A",'Match Sheet'!C150 = "CON")</f>
        <v>0</v>
      </c>
      <c r="E118" s="73" t="b">
        <f>AND('Match Sheet'!B150 = "A",'Match Sheet'!C150 = "PEN")</f>
        <v>0</v>
      </c>
      <c r="F118" s="73" t="b">
        <f>AND('Match Sheet'!B150 = "A",'Match Sheet'!C150 = "DG")</f>
        <v>0</v>
      </c>
      <c r="G118" s="73">
        <f t="shared" si="38"/>
        <v>0</v>
      </c>
      <c r="H118" s="73">
        <f t="shared" si="39"/>
        <v>0</v>
      </c>
      <c r="I118" s="73">
        <f t="shared" si="40"/>
        <v>0</v>
      </c>
      <c r="J118" s="73">
        <f t="shared" si="41"/>
        <v>0</v>
      </c>
      <c r="K118" s="73">
        <f t="shared" si="42"/>
        <v>0</v>
      </c>
      <c r="L118" s="73">
        <f t="shared" si="43"/>
        <v>0</v>
      </c>
      <c r="M118" s="73">
        <f t="shared" si="50"/>
        <v>5</v>
      </c>
      <c r="N118" s="73"/>
      <c r="O118" s="73"/>
      <c r="P118" s="73" t="b">
        <f>AND('Match Sheet'!B150 = "A",'Match Sheet'!C150 = "TEMP OFF")</f>
        <v>0</v>
      </c>
      <c r="Q118" s="73" t="b">
        <f>AND('Match Sheet'!B150 = "A",'Match Sheet'!C150 = "TEMP ON")</f>
        <v>0</v>
      </c>
      <c r="R118" s="73" t="b">
        <f>AND('Match Sheet'!B150 = "h",'Match Sheet'!C150 = "br-off")</f>
        <v>0</v>
      </c>
      <c r="S118" s="73" t="b">
        <f>AND('Match Sheet'!B150 = "h",'Match Sheet'!C150 = "br-on")</f>
        <v>0</v>
      </c>
      <c r="T118" s="73" t="b">
        <f>AND('Match Sheet'!B150 = "A",'Match Sheet'!C150 = "C BIN OFF")</f>
        <v>0</v>
      </c>
      <c r="U118" s="73" t="b">
        <f>AND('Match Sheet'!B150 = "A",'Match Sheet'!C150 = "C BIN ON")</f>
        <v>0</v>
      </c>
      <c r="V118" s="73" t="b">
        <f>AND('Match Sheet'!B150 = "A",'Match Sheet'!C150 = "SUB ON")</f>
        <v>0</v>
      </c>
      <c r="W118" s="73" t="b">
        <f>AND('Match Sheet'!B150 = "A",'Match Sheet'!C150 = "SUB OFF")</f>
        <v>0</v>
      </c>
      <c r="X118" s="73" t="b">
        <f>AND('Match Sheet'!$B150 = "A",'Match Sheet'!$C150 = "RC")</f>
        <v>0</v>
      </c>
      <c r="Y118" s="73" t="b">
        <f>AND('Match Sheet'!$B150 = "A",'Match Sheet'!$C150 = "YC")</f>
        <v>0</v>
      </c>
      <c r="Z118" s="73" t="b">
        <f>AND('Match Sheet'!$B150 = "A",'Match Sheet'!$C150 = "2nd YC")</f>
        <v>0</v>
      </c>
      <c r="AA118" s="73"/>
      <c r="AB118" s="73"/>
      <c r="AC118" s="73"/>
      <c r="AD118" s="73"/>
      <c r="AE118" s="25"/>
      <c r="AF118" s="73" t="b">
        <f>AND('Match Sheet'!B153="B",'Match Sheet'!C153="TRY")</f>
        <v>0</v>
      </c>
      <c r="AG118" s="73" t="b">
        <f>AND('Match Sheet'!B153="B",'Match Sheet'!C153="PEN TRY")</f>
        <v>0</v>
      </c>
      <c r="AH118" s="73" t="b">
        <f>AND('Match Sheet'!B153="B",'Match Sheet'!C153="CON")</f>
        <v>0</v>
      </c>
      <c r="AI118" s="73" t="b">
        <f>AND('Match Sheet'!B153="B",'Match Sheet'!C153="PEN")</f>
        <v>0</v>
      </c>
      <c r="AJ118" s="73" t="b">
        <f>AND('Match Sheet'!B153="B",'Match Sheet'!C153="DG")</f>
        <v>0</v>
      </c>
      <c r="AK118" s="73">
        <f t="shared" si="44"/>
        <v>0</v>
      </c>
      <c r="AL118" s="73">
        <f t="shared" si="45"/>
        <v>0</v>
      </c>
      <c r="AM118" s="73">
        <f t="shared" si="46"/>
        <v>0</v>
      </c>
      <c r="AN118" s="73">
        <f t="shared" si="47"/>
        <v>0</v>
      </c>
      <c r="AO118" s="73">
        <f t="shared" si="48"/>
        <v>0</v>
      </c>
      <c r="AP118" s="73">
        <f t="shared" si="49"/>
        <v>0</v>
      </c>
      <c r="AQ118" s="73">
        <f t="shared" si="51"/>
        <v>75</v>
      </c>
      <c r="AR118" s="73"/>
      <c r="AS118" s="73" t="b">
        <f>AND('Match Sheet'!B150="B",'Match Sheet'!C150="TEMP OFF")</f>
        <v>0</v>
      </c>
      <c r="AT118" s="73" t="b">
        <f>AND('Match Sheet'!B150="B",'Match Sheet'!C150="TEMP ON")</f>
        <v>0</v>
      </c>
      <c r="AU118" s="73" t="b">
        <f>AND('Match Sheet'!B150 = "a",'Match Sheet'!C150 = "br-off")</f>
        <v>0</v>
      </c>
      <c r="AV118" s="73" t="b">
        <f>AND('Match Sheet'!B150 = "a",'Match Sheet'!C150 = "br-on")</f>
        <v>0</v>
      </c>
      <c r="AW118" s="73" t="b">
        <f>AND('Match Sheet'!B150="B",'Match Sheet'!C150="C BIN OFF")</f>
        <v>0</v>
      </c>
      <c r="AX118" s="73" t="b">
        <f>AND('Match Sheet'!B150="b",'Match Sheet'!C150="C BIN ON")</f>
        <v>0</v>
      </c>
      <c r="AY118" s="73" t="b">
        <f>AND('Match Sheet'!B150="B",'Match Sheet'!C150="SUB ON")</f>
        <v>0</v>
      </c>
      <c r="AZ118" s="73" t="b">
        <f>AND('Match Sheet'!B150="B",'Match Sheet'!C150="SUB OFF")</f>
        <v>0</v>
      </c>
      <c r="BA118" s="73" t="b">
        <f>AND('Match Sheet'!$B150="B",'Match Sheet'!$C150="RC")</f>
        <v>0</v>
      </c>
      <c r="BB118" s="73" t="b">
        <f>AND('Match Sheet'!$B150="B",'Match Sheet'!$C150="YC")</f>
        <v>0</v>
      </c>
      <c r="BC118" s="73" t="b">
        <f>AND('Match Sheet'!$B150="B",'Match Sheet'!$C150="2nd YC")</f>
        <v>0</v>
      </c>
    </row>
    <row r="119" spans="2:55" s="24" customFormat="1" x14ac:dyDescent="0.2">
      <c r="B119" s="73" t="b">
        <f>AND('Match Sheet'!B151 = "A",'Match Sheet'!C151 = "TRY")</f>
        <v>0</v>
      </c>
      <c r="C119" s="73" t="b">
        <f>AND('Match Sheet'!B151 = "A",'Match Sheet'!C151 = "PEN TRY")</f>
        <v>0</v>
      </c>
      <c r="D119" s="73" t="b">
        <f>AND('Match Sheet'!B151 = "A",'Match Sheet'!C151 = "CON")</f>
        <v>0</v>
      </c>
      <c r="E119" s="73" t="b">
        <f>AND('Match Sheet'!B151 = "A",'Match Sheet'!C151 = "PEN")</f>
        <v>0</v>
      </c>
      <c r="F119" s="73" t="b">
        <f>AND('Match Sheet'!B151 = "A",'Match Sheet'!C151 = "DG")</f>
        <v>0</v>
      </c>
      <c r="G119" s="73">
        <f t="shared" si="38"/>
        <v>0</v>
      </c>
      <c r="H119" s="73">
        <f t="shared" si="39"/>
        <v>0</v>
      </c>
      <c r="I119" s="73">
        <f t="shared" si="40"/>
        <v>0</v>
      </c>
      <c r="J119" s="73">
        <f t="shared" si="41"/>
        <v>0</v>
      </c>
      <c r="K119" s="73">
        <f t="shared" si="42"/>
        <v>0</v>
      </c>
      <c r="L119" s="73">
        <f t="shared" si="43"/>
        <v>0</v>
      </c>
      <c r="M119" s="73">
        <f t="shared" si="50"/>
        <v>5</v>
      </c>
      <c r="N119" s="73"/>
      <c r="O119" s="73"/>
      <c r="P119" s="73" t="b">
        <f>AND('Match Sheet'!B151 = "A",'Match Sheet'!C151 = "TEMP OFF")</f>
        <v>0</v>
      </c>
      <c r="Q119" s="73" t="b">
        <f>AND('Match Sheet'!B151 = "A",'Match Sheet'!C151 = "TEMP ON")</f>
        <v>0</v>
      </c>
      <c r="R119" s="73" t="b">
        <f>AND('Match Sheet'!B151 = "h",'Match Sheet'!C151 = "br-off")</f>
        <v>0</v>
      </c>
      <c r="S119" s="73" t="b">
        <f>AND('Match Sheet'!B151 = "h",'Match Sheet'!C151 = "br-on")</f>
        <v>0</v>
      </c>
      <c r="T119" s="73" t="b">
        <f>AND('Match Sheet'!B151 = "A",'Match Sheet'!C151 = "C BIN OFF")</f>
        <v>0</v>
      </c>
      <c r="U119" s="73" t="b">
        <f>AND('Match Sheet'!B151 = "A",'Match Sheet'!C151 = "C BIN ON")</f>
        <v>0</v>
      </c>
      <c r="V119" s="73" t="b">
        <f>AND('Match Sheet'!B151 = "A",'Match Sheet'!C151 = "SUB ON")</f>
        <v>0</v>
      </c>
      <c r="W119" s="73" t="b">
        <f>AND('Match Sheet'!B151 = "A",'Match Sheet'!C151 = "SUB OFF")</f>
        <v>0</v>
      </c>
      <c r="X119" s="73" t="b">
        <f>AND('Match Sheet'!$B151 = "A",'Match Sheet'!$C151 = "RC")</f>
        <v>0</v>
      </c>
      <c r="Y119" s="73" t="b">
        <f>AND('Match Sheet'!$B151 = "A",'Match Sheet'!$C151 = "YC")</f>
        <v>0</v>
      </c>
      <c r="Z119" s="73" t="b">
        <f>AND('Match Sheet'!$B151 = "A",'Match Sheet'!$C151 = "2nd YC")</f>
        <v>0</v>
      </c>
      <c r="AA119" s="73"/>
      <c r="AB119" s="73"/>
      <c r="AC119" s="73"/>
      <c r="AD119" s="73"/>
      <c r="AE119" s="25"/>
      <c r="AF119" s="73" t="b">
        <f>AND('Match Sheet'!B154="B",'Match Sheet'!C154="TRY")</f>
        <v>0</v>
      </c>
      <c r="AG119" s="73" t="b">
        <f>AND('Match Sheet'!B154="B",'Match Sheet'!C154="PEN TRY")</f>
        <v>0</v>
      </c>
      <c r="AH119" s="73" t="b">
        <f>AND('Match Sheet'!B154="B",'Match Sheet'!C154="CON")</f>
        <v>0</v>
      </c>
      <c r="AI119" s="73" t="b">
        <f>AND('Match Sheet'!B154="B",'Match Sheet'!C154="PEN")</f>
        <v>0</v>
      </c>
      <c r="AJ119" s="73" t="b">
        <f>AND('Match Sheet'!B154="B",'Match Sheet'!C154="DG")</f>
        <v>0</v>
      </c>
      <c r="AK119" s="73">
        <f t="shared" si="44"/>
        <v>0</v>
      </c>
      <c r="AL119" s="73">
        <f t="shared" si="45"/>
        <v>0</v>
      </c>
      <c r="AM119" s="73">
        <f t="shared" si="46"/>
        <v>0</v>
      </c>
      <c r="AN119" s="73">
        <f t="shared" si="47"/>
        <v>0</v>
      </c>
      <c r="AO119" s="73">
        <f t="shared" si="48"/>
        <v>0</v>
      </c>
      <c r="AP119" s="73">
        <f t="shared" si="49"/>
        <v>0</v>
      </c>
      <c r="AQ119" s="73">
        <f t="shared" si="51"/>
        <v>75</v>
      </c>
      <c r="AR119" s="73"/>
      <c r="AS119" s="73" t="b">
        <f>AND('Match Sheet'!B151="B",'Match Sheet'!C151="TEMP OFF")</f>
        <v>0</v>
      </c>
      <c r="AT119" s="73" t="b">
        <f>AND('Match Sheet'!B151="B",'Match Sheet'!C151="TEMP ON")</f>
        <v>0</v>
      </c>
      <c r="AU119" s="73" t="b">
        <f>AND('Match Sheet'!B151 = "a",'Match Sheet'!C151 = "br-off")</f>
        <v>0</v>
      </c>
      <c r="AV119" s="73" t="b">
        <f>AND('Match Sheet'!B151 = "a",'Match Sheet'!C151 = "br-on")</f>
        <v>0</v>
      </c>
      <c r="AW119" s="73" t="b">
        <f>AND('Match Sheet'!B151="B",'Match Sheet'!C151="C BIN OFF")</f>
        <v>0</v>
      </c>
      <c r="AX119" s="73" t="b">
        <f>AND('Match Sheet'!B151="b",'Match Sheet'!C151="C BIN ON")</f>
        <v>0</v>
      </c>
      <c r="AY119" s="73" t="b">
        <f>AND('Match Sheet'!B151="B",'Match Sheet'!C151="SUB ON")</f>
        <v>0</v>
      </c>
      <c r="AZ119" s="73" t="b">
        <f>AND('Match Sheet'!B151="B",'Match Sheet'!C151="SUB OFF")</f>
        <v>0</v>
      </c>
      <c r="BA119" s="73" t="b">
        <f>AND('Match Sheet'!$B151="B",'Match Sheet'!$C151="RC")</f>
        <v>0</v>
      </c>
      <c r="BB119" s="73" t="b">
        <f>AND('Match Sheet'!$B151="B",'Match Sheet'!$C151="YC")</f>
        <v>0</v>
      </c>
      <c r="BC119" s="73" t="b">
        <f>AND('Match Sheet'!$B151="B",'Match Sheet'!$C151="2nd YC")</f>
        <v>0</v>
      </c>
    </row>
    <row r="120" spans="2:55" s="24" customFormat="1" x14ac:dyDescent="0.2">
      <c r="B120" s="73" t="b">
        <f>AND('Match Sheet'!B152 = "A",'Match Sheet'!C152 = "TRY")</f>
        <v>0</v>
      </c>
      <c r="C120" s="73" t="b">
        <f>AND('Match Sheet'!B152 = "A",'Match Sheet'!C152 = "PEN TRY")</f>
        <v>0</v>
      </c>
      <c r="D120" s="73" t="b">
        <f>AND('Match Sheet'!B152 = "A",'Match Sheet'!C152 = "CON")</f>
        <v>0</v>
      </c>
      <c r="E120" s="73" t="b">
        <f>AND('Match Sheet'!B152 = "A",'Match Sheet'!C152 = "PEN")</f>
        <v>0</v>
      </c>
      <c r="F120" s="73" t="b">
        <f>AND('Match Sheet'!B152 = "A",'Match Sheet'!C152 = "DG")</f>
        <v>0</v>
      </c>
      <c r="G120" s="73">
        <f t="shared" si="38"/>
        <v>0</v>
      </c>
      <c r="H120" s="73">
        <f t="shared" si="39"/>
        <v>0</v>
      </c>
      <c r="I120" s="73">
        <f t="shared" si="40"/>
        <v>0</v>
      </c>
      <c r="J120" s="73">
        <f t="shared" si="41"/>
        <v>0</v>
      </c>
      <c r="K120" s="73">
        <f t="shared" si="42"/>
        <v>0</v>
      </c>
      <c r="L120" s="73">
        <f t="shared" si="43"/>
        <v>0</v>
      </c>
      <c r="M120" s="73">
        <f t="shared" si="50"/>
        <v>5</v>
      </c>
      <c r="N120" s="73"/>
      <c r="O120" s="73"/>
      <c r="P120" s="73" t="b">
        <f>AND('Match Sheet'!B152 = "A",'Match Sheet'!C152 = "TEMP OFF")</f>
        <v>0</v>
      </c>
      <c r="Q120" s="73" t="b">
        <f>AND('Match Sheet'!B152 = "A",'Match Sheet'!C152 = "TEMP ON")</f>
        <v>0</v>
      </c>
      <c r="R120" s="73" t="b">
        <f>AND('Match Sheet'!B152 = "h",'Match Sheet'!C152 = "br-off")</f>
        <v>0</v>
      </c>
      <c r="S120" s="73" t="b">
        <f>AND('Match Sheet'!B152 = "h",'Match Sheet'!C152 = "br-on")</f>
        <v>0</v>
      </c>
      <c r="T120" s="73" t="b">
        <f>AND('Match Sheet'!B152 = "A",'Match Sheet'!C152 = "C BIN OFF")</f>
        <v>0</v>
      </c>
      <c r="U120" s="73" t="b">
        <f>AND('Match Sheet'!B152 = "A",'Match Sheet'!C152 = "C BIN ON")</f>
        <v>0</v>
      </c>
      <c r="V120" s="73" t="b">
        <f>AND('Match Sheet'!B152 = "A",'Match Sheet'!C152 = "SUB ON")</f>
        <v>0</v>
      </c>
      <c r="W120" s="73" t="b">
        <f>AND('Match Sheet'!B152 = "A",'Match Sheet'!C152 = "SUB OFF")</f>
        <v>0</v>
      </c>
      <c r="X120" s="73" t="b">
        <f>AND('Match Sheet'!$B152 = "A",'Match Sheet'!$C152 = "RC")</f>
        <v>0</v>
      </c>
      <c r="Y120" s="73" t="b">
        <f>AND('Match Sheet'!$B152 = "A",'Match Sheet'!$C152 = "YC")</f>
        <v>0</v>
      </c>
      <c r="Z120" s="73" t="b">
        <f>AND('Match Sheet'!$B152 = "A",'Match Sheet'!$C152 = "2nd YC")</f>
        <v>0</v>
      </c>
      <c r="AA120" s="73"/>
      <c r="AB120" s="73"/>
      <c r="AC120" s="73"/>
      <c r="AD120" s="73"/>
      <c r="AE120" s="25"/>
      <c r="AF120" s="73" t="b">
        <f>AND('Match Sheet'!B155="B",'Match Sheet'!C155="TRY")</f>
        <v>0</v>
      </c>
      <c r="AG120" s="73" t="b">
        <f>AND('Match Sheet'!B155="B",'Match Sheet'!C155="PEN TRY")</f>
        <v>0</v>
      </c>
      <c r="AH120" s="73" t="b">
        <f>AND('Match Sheet'!B155="B",'Match Sheet'!C155="CON")</f>
        <v>0</v>
      </c>
      <c r="AI120" s="73" t="b">
        <f>AND('Match Sheet'!B155="B",'Match Sheet'!C155="PEN")</f>
        <v>0</v>
      </c>
      <c r="AJ120" s="73" t="b">
        <f>AND('Match Sheet'!B155="B",'Match Sheet'!C155="DG")</f>
        <v>0</v>
      </c>
      <c r="AK120" s="73">
        <f t="shared" si="44"/>
        <v>0</v>
      </c>
      <c r="AL120" s="73">
        <f t="shared" si="45"/>
        <v>0</v>
      </c>
      <c r="AM120" s="73">
        <f t="shared" si="46"/>
        <v>0</v>
      </c>
      <c r="AN120" s="73">
        <f t="shared" si="47"/>
        <v>0</v>
      </c>
      <c r="AO120" s="73">
        <f t="shared" si="48"/>
        <v>0</v>
      </c>
      <c r="AP120" s="73">
        <f t="shared" si="49"/>
        <v>0</v>
      </c>
      <c r="AQ120" s="73">
        <f t="shared" si="51"/>
        <v>75</v>
      </c>
      <c r="AR120" s="73"/>
      <c r="AS120" s="73" t="b">
        <f>AND('Match Sheet'!B152="B",'Match Sheet'!C152="TEMP OFF")</f>
        <v>0</v>
      </c>
      <c r="AT120" s="73" t="b">
        <f>AND('Match Sheet'!B152="B",'Match Sheet'!C152="TEMP ON")</f>
        <v>0</v>
      </c>
      <c r="AU120" s="73" t="b">
        <f>AND('Match Sheet'!B152 = "a",'Match Sheet'!C152 = "br-off")</f>
        <v>0</v>
      </c>
      <c r="AV120" s="73" t="b">
        <f>AND('Match Sheet'!B152 = "a",'Match Sheet'!C152 = "br-on")</f>
        <v>0</v>
      </c>
      <c r="AW120" s="73" t="b">
        <f>AND('Match Sheet'!B152="B",'Match Sheet'!C152="C BIN OFF")</f>
        <v>0</v>
      </c>
      <c r="AX120" s="73" t="b">
        <f>AND('Match Sheet'!B152="b",'Match Sheet'!C152="C BIN ON")</f>
        <v>0</v>
      </c>
      <c r="AY120" s="73" t="b">
        <f>AND('Match Sheet'!B152="B",'Match Sheet'!C152="SUB ON")</f>
        <v>0</v>
      </c>
      <c r="AZ120" s="73" t="b">
        <f>AND('Match Sheet'!B152="B",'Match Sheet'!C152="SUB OFF")</f>
        <v>0</v>
      </c>
      <c r="BA120" s="73" t="b">
        <f>AND('Match Sheet'!$B152="B",'Match Sheet'!$C152="RC")</f>
        <v>0</v>
      </c>
      <c r="BB120" s="73" t="b">
        <f>AND('Match Sheet'!$B152="B",'Match Sheet'!$C152="YC")</f>
        <v>0</v>
      </c>
      <c r="BC120" s="73" t="b">
        <f>AND('Match Sheet'!$B152="B",'Match Sheet'!$C152="2nd YC")</f>
        <v>0</v>
      </c>
    </row>
    <row r="121" spans="2:55" s="24" customFormat="1" x14ac:dyDescent="0.2">
      <c r="B121" s="73" t="b">
        <f>AND('Match Sheet'!B153 = "A",'Match Sheet'!C153 = "TRY")</f>
        <v>0</v>
      </c>
      <c r="C121" s="73" t="b">
        <f>AND('Match Sheet'!B153 = "A",'Match Sheet'!C153 = "PEN TRY")</f>
        <v>0</v>
      </c>
      <c r="D121" s="73" t="b">
        <f>AND('Match Sheet'!B153 = "A",'Match Sheet'!C153 = "CON")</f>
        <v>0</v>
      </c>
      <c r="E121" s="73" t="b">
        <f>AND('Match Sheet'!B153 = "A",'Match Sheet'!C153 = "PEN")</f>
        <v>0</v>
      </c>
      <c r="F121" s="73" t="b">
        <f>AND('Match Sheet'!B153 = "A",'Match Sheet'!C153 = "DG")</f>
        <v>0</v>
      </c>
      <c r="G121" s="73">
        <f t="shared" si="38"/>
        <v>0</v>
      </c>
      <c r="H121" s="73">
        <f t="shared" si="39"/>
        <v>0</v>
      </c>
      <c r="I121" s="73">
        <f t="shared" si="40"/>
        <v>0</v>
      </c>
      <c r="J121" s="73">
        <f t="shared" si="41"/>
        <v>0</v>
      </c>
      <c r="K121" s="73">
        <f t="shared" si="42"/>
        <v>0</v>
      </c>
      <c r="L121" s="73">
        <f t="shared" si="43"/>
        <v>0</v>
      </c>
      <c r="M121" s="73">
        <f t="shared" si="50"/>
        <v>5</v>
      </c>
      <c r="N121" s="73"/>
      <c r="O121" s="73"/>
      <c r="P121" s="73" t="b">
        <f>AND('Match Sheet'!B153 = "A",'Match Sheet'!C153 = "TEMP OFF")</f>
        <v>0</v>
      </c>
      <c r="Q121" s="73" t="b">
        <f>AND('Match Sheet'!B153 = "A",'Match Sheet'!C153 = "TEMP ON")</f>
        <v>0</v>
      </c>
      <c r="R121" s="73" t="b">
        <f>AND('Match Sheet'!B153 = "h",'Match Sheet'!C153 = "br-off")</f>
        <v>0</v>
      </c>
      <c r="S121" s="73" t="b">
        <f>AND('Match Sheet'!B153 = "h",'Match Sheet'!C153 = "br-on")</f>
        <v>0</v>
      </c>
      <c r="T121" s="73" t="b">
        <f>AND('Match Sheet'!B153 = "A",'Match Sheet'!C153 = "C BIN OFF")</f>
        <v>0</v>
      </c>
      <c r="U121" s="73" t="b">
        <f>AND('Match Sheet'!B153 = "A",'Match Sheet'!C153 = "C BIN ON")</f>
        <v>0</v>
      </c>
      <c r="V121" s="73" t="b">
        <f>AND('Match Sheet'!B153 = "A",'Match Sheet'!C153 = "SUB ON")</f>
        <v>0</v>
      </c>
      <c r="W121" s="73" t="b">
        <f>AND('Match Sheet'!B153 = "A",'Match Sheet'!C153 = "SUB OFF")</f>
        <v>0</v>
      </c>
      <c r="X121" s="73" t="b">
        <f>AND('Match Sheet'!$B153 = "A",'Match Sheet'!$C153 = "RC")</f>
        <v>0</v>
      </c>
      <c r="Y121" s="73" t="b">
        <f>AND('Match Sheet'!$B153 = "A",'Match Sheet'!$C153 = "YC")</f>
        <v>0</v>
      </c>
      <c r="Z121" s="73" t="b">
        <f>AND('Match Sheet'!$B153 = "A",'Match Sheet'!$C153 = "2nd YC")</f>
        <v>0</v>
      </c>
      <c r="AA121" s="73"/>
      <c r="AB121" s="73"/>
      <c r="AC121" s="73"/>
      <c r="AD121" s="73"/>
      <c r="AE121" s="25"/>
      <c r="AF121" s="73" t="b">
        <f>AND('Match Sheet'!B156="B",'Match Sheet'!C156="TRY")</f>
        <v>0</v>
      </c>
      <c r="AG121" s="73" t="b">
        <f>AND('Match Sheet'!B156="B",'Match Sheet'!C156="PEN TRY")</f>
        <v>0</v>
      </c>
      <c r="AH121" s="73" t="b">
        <f>AND('Match Sheet'!B156="B",'Match Sheet'!C156="CON")</f>
        <v>0</v>
      </c>
      <c r="AI121" s="73" t="b">
        <f>AND('Match Sheet'!B156="B",'Match Sheet'!C156="PEN")</f>
        <v>0</v>
      </c>
      <c r="AJ121" s="73" t="b">
        <f>AND('Match Sheet'!B156="B",'Match Sheet'!C156="DG")</f>
        <v>0</v>
      </c>
      <c r="AK121" s="73">
        <f t="shared" si="44"/>
        <v>0</v>
      </c>
      <c r="AL121" s="73">
        <f t="shared" si="45"/>
        <v>0</v>
      </c>
      <c r="AM121" s="73">
        <f t="shared" si="46"/>
        <v>0</v>
      </c>
      <c r="AN121" s="73">
        <f t="shared" si="47"/>
        <v>0</v>
      </c>
      <c r="AO121" s="73">
        <f t="shared" si="48"/>
        <v>0</v>
      </c>
      <c r="AP121" s="73">
        <f t="shared" si="49"/>
        <v>0</v>
      </c>
      <c r="AQ121" s="73">
        <f t="shared" si="51"/>
        <v>75</v>
      </c>
      <c r="AR121" s="73"/>
      <c r="AS121" s="73" t="b">
        <f>AND('Match Sheet'!B153="B",'Match Sheet'!C153="TEMP OFF")</f>
        <v>0</v>
      </c>
      <c r="AT121" s="73" t="b">
        <f>AND('Match Sheet'!B153="B",'Match Sheet'!C153="TEMP ON")</f>
        <v>0</v>
      </c>
      <c r="AU121" s="73" t="b">
        <f>AND('Match Sheet'!B153 = "a",'Match Sheet'!C153 = "br-off")</f>
        <v>0</v>
      </c>
      <c r="AV121" s="73" t="b">
        <f>AND('Match Sheet'!B153 = "a",'Match Sheet'!C153 = "br-on")</f>
        <v>0</v>
      </c>
      <c r="AW121" s="73" t="b">
        <f>AND('Match Sheet'!B153="B",'Match Sheet'!C153="C BIN OFF")</f>
        <v>0</v>
      </c>
      <c r="AX121" s="73" t="b">
        <f>AND('Match Sheet'!B153="b",'Match Sheet'!C153="C BIN ON")</f>
        <v>0</v>
      </c>
      <c r="AY121" s="73" t="b">
        <f>AND('Match Sheet'!B153="B",'Match Sheet'!C153="SUB ON")</f>
        <v>0</v>
      </c>
      <c r="AZ121" s="73" t="b">
        <f>AND('Match Sheet'!B153="B",'Match Sheet'!C153="SUB OFF")</f>
        <v>0</v>
      </c>
      <c r="BA121" s="73" t="b">
        <f>AND('Match Sheet'!$B153="B",'Match Sheet'!$C153="RC")</f>
        <v>0</v>
      </c>
      <c r="BB121" s="73" t="b">
        <f>AND('Match Sheet'!$B153="B",'Match Sheet'!$C153="YC")</f>
        <v>0</v>
      </c>
      <c r="BC121" s="73" t="b">
        <f>AND('Match Sheet'!$B153="B",'Match Sheet'!$C153="2nd YC")</f>
        <v>0</v>
      </c>
    </row>
    <row r="122" spans="2:55" s="24" customFormat="1" x14ac:dyDescent="0.2">
      <c r="B122" s="73" t="b">
        <f>AND('Match Sheet'!B154 = "A",'Match Sheet'!C154 = "TRY")</f>
        <v>0</v>
      </c>
      <c r="C122" s="73" t="b">
        <f>AND('Match Sheet'!B154 = "A",'Match Sheet'!C154 = "PEN TRY")</f>
        <v>0</v>
      </c>
      <c r="D122" s="73" t="b">
        <f>AND('Match Sheet'!B154 = "A",'Match Sheet'!C154 = "CON")</f>
        <v>0</v>
      </c>
      <c r="E122" s="73" t="b">
        <f>AND('Match Sheet'!B154 = "A",'Match Sheet'!C154 = "PEN")</f>
        <v>0</v>
      </c>
      <c r="F122" s="73" t="b">
        <f>AND('Match Sheet'!B154 = "A",'Match Sheet'!C154 = "DG")</f>
        <v>0</v>
      </c>
      <c r="G122" s="73">
        <f t="shared" si="38"/>
        <v>0</v>
      </c>
      <c r="H122" s="73">
        <f t="shared" si="39"/>
        <v>0</v>
      </c>
      <c r="I122" s="73">
        <f t="shared" si="40"/>
        <v>0</v>
      </c>
      <c r="J122" s="73">
        <f t="shared" si="41"/>
        <v>0</v>
      </c>
      <c r="K122" s="73">
        <f t="shared" si="42"/>
        <v>0</v>
      </c>
      <c r="L122" s="73">
        <f t="shared" si="43"/>
        <v>0</v>
      </c>
      <c r="M122" s="73">
        <f t="shared" si="50"/>
        <v>5</v>
      </c>
      <c r="N122" s="73"/>
      <c r="O122" s="73"/>
      <c r="P122" s="73" t="b">
        <f>AND('Match Sheet'!B154 = "A",'Match Sheet'!C154 = "TEMP OFF")</f>
        <v>0</v>
      </c>
      <c r="Q122" s="73" t="b">
        <f>AND('Match Sheet'!B154 = "A",'Match Sheet'!C154 = "TEMP ON")</f>
        <v>0</v>
      </c>
      <c r="R122" s="73" t="b">
        <f>AND('Match Sheet'!B154 = "h",'Match Sheet'!C154 = "br-off")</f>
        <v>0</v>
      </c>
      <c r="S122" s="73" t="b">
        <f>AND('Match Sheet'!B154 = "h",'Match Sheet'!C154 = "br-on")</f>
        <v>0</v>
      </c>
      <c r="T122" s="73" t="b">
        <f>AND('Match Sheet'!B154 = "A",'Match Sheet'!C154 = "C BIN OFF")</f>
        <v>0</v>
      </c>
      <c r="U122" s="73" t="b">
        <f>AND('Match Sheet'!B154 = "A",'Match Sheet'!C154 = "C BIN ON")</f>
        <v>0</v>
      </c>
      <c r="V122" s="73" t="b">
        <f>AND('Match Sheet'!B154 = "A",'Match Sheet'!C154 = "SUB ON")</f>
        <v>0</v>
      </c>
      <c r="W122" s="73" t="b">
        <f>AND('Match Sheet'!B154 = "A",'Match Sheet'!C154 = "SUB OFF")</f>
        <v>0</v>
      </c>
      <c r="X122" s="73" t="b">
        <f>AND('Match Sheet'!$B154 = "A",'Match Sheet'!$C154 = "RC")</f>
        <v>0</v>
      </c>
      <c r="Y122" s="73" t="b">
        <f>AND('Match Sheet'!$B154 = "A",'Match Sheet'!$C154 = "YC")</f>
        <v>0</v>
      </c>
      <c r="Z122" s="73" t="b">
        <f>AND('Match Sheet'!$B154 = "A",'Match Sheet'!$C154 = "2nd YC")</f>
        <v>0</v>
      </c>
      <c r="AA122" s="73"/>
      <c r="AB122" s="73"/>
      <c r="AC122" s="73"/>
      <c r="AD122" s="73"/>
      <c r="AE122" s="25"/>
      <c r="AF122" s="73" t="b">
        <f>AND('Match Sheet'!B157="B",'Match Sheet'!C157="TRY")</f>
        <v>0</v>
      </c>
      <c r="AG122" s="73" t="b">
        <f>AND('Match Sheet'!B157="B",'Match Sheet'!C157="PEN TRY")</f>
        <v>0</v>
      </c>
      <c r="AH122" s="73" t="b">
        <f>AND('Match Sheet'!B157="B",'Match Sheet'!C157="CON")</f>
        <v>0</v>
      </c>
      <c r="AI122" s="73" t="b">
        <f>AND('Match Sheet'!B157="B",'Match Sheet'!C157="PEN")</f>
        <v>0</v>
      </c>
      <c r="AJ122" s="73" t="b">
        <f>AND('Match Sheet'!B157="B",'Match Sheet'!C157="DG")</f>
        <v>0</v>
      </c>
      <c r="AK122" s="73">
        <f t="shared" si="44"/>
        <v>0</v>
      </c>
      <c r="AL122" s="73">
        <f t="shared" si="45"/>
        <v>0</v>
      </c>
      <c r="AM122" s="73">
        <f t="shared" si="46"/>
        <v>0</v>
      </c>
      <c r="AN122" s="73">
        <f t="shared" si="47"/>
        <v>0</v>
      </c>
      <c r="AO122" s="73">
        <f t="shared" si="48"/>
        <v>0</v>
      </c>
      <c r="AP122" s="73">
        <f t="shared" si="49"/>
        <v>0</v>
      </c>
      <c r="AQ122" s="73">
        <f t="shared" si="51"/>
        <v>75</v>
      </c>
      <c r="AR122" s="73"/>
      <c r="AS122" s="73" t="b">
        <f>AND('Match Sheet'!B154="B",'Match Sheet'!C154="TEMP OFF")</f>
        <v>0</v>
      </c>
      <c r="AT122" s="73" t="b">
        <f>AND('Match Sheet'!B154="B",'Match Sheet'!C154="TEMP ON")</f>
        <v>0</v>
      </c>
      <c r="AU122" s="73" t="b">
        <f>AND('Match Sheet'!B154 = "a",'Match Sheet'!C154 = "br-off")</f>
        <v>0</v>
      </c>
      <c r="AV122" s="73" t="b">
        <f>AND('Match Sheet'!B154 = "a",'Match Sheet'!C154 = "br-on")</f>
        <v>0</v>
      </c>
      <c r="AW122" s="73" t="b">
        <f>AND('Match Sheet'!B154="B",'Match Sheet'!C154="C BIN OFF")</f>
        <v>0</v>
      </c>
      <c r="AX122" s="73" t="b">
        <f>AND('Match Sheet'!B154="b",'Match Sheet'!C154="C BIN ON")</f>
        <v>0</v>
      </c>
      <c r="AY122" s="73" t="b">
        <f>AND('Match Sheet'!B154="B",'Match Sheet'!C154="SUB ON")</f>
        <v>0</v>
      </c>
      <c r="AZ122" s="73" t="b">
        <f>AND('Match Sheet'!B154="B",'Match Sheet'!C154="SUB OFF")</f>
        <v>0</v>
      </c>
      <c r="BA122" s="73" t="b">
        <f>AND('Match Sheet'!$B154="B",'Match Sheet'!$C154="RC")</f>
        <v>0</v>
      </c>
      <c r="BB122" s="73" t="b">
        <f>AND('Match Sheet'!$B154="B",'Match Sheet'!$C154="YC")</f>
        <v>0</v>
      </c>
      <c r="BC122" s="73" t="b">
        <f>AND('Match Sheet'!$B154="B",'Match Sheet'!$C154="2nd YC")</f>
        <v>0</v>
      </c>
    </row>
    <row r="123" spans="2:55" s="24" customFormat="1" x14ac:dyDescent="0.2">
      <c r="B123" s="73" t="b">
        <f>AND('Match Sheet'!B155 = "A",'Match Sheet'!C155 = "TRY")</f>
        <v>0</v>
      </c>
      <c r="C123" s="73" t="b">
        <f>AND('Match Sheet'!B155 = "A",'Match Sheet'!C155 = "PEN TRY")</f>
        <v>0</v>
      </c>
      <c r="D123" s="73" t="b">
        <f>AND('Match Sheet'!B155 = "A",'Match Sheet'!C155 = "CON")</f>
        <v>0</v>
      </c>
      <c r="E123" s="73" t="b">
        <f>AND('Match Sheet'!B155 = "A",'Match Sheet'!C155 = "PEN")</f>
        <v>0</v>
      </c>
      <c r="F123" s="73" t="b">
        <f>AND('Match Sheet'!B155 = "A",'Match Sheet'!C155 = "DG")</f>
        <v>0</v>
      </c>
      <c r="G123" s="73">
        <f t="shared" si="38"/>
        <v>0</v>
      </c>
      <c r="H123" s="73">
        <f t="shared" si="39"/>
        <v>0</v>
      </c>
      <c r="I123" s="73">
        <f t="shared" si="40"/>
        <v>0</v>
      </c>
      <c r="J123" s="73">
        <f t="shared" si="41"/>
        <v>0</v>
      </c>
      <c r="K123" s="73">
        <f t="shared" si="42"/>
        <v>0</v>
      </c>
      <c r="L123" s="73">
        <f t="shared" si="43"/>
        <v>0</v>
      </c>
      <c r="M123" s="73">
        <f t="shared" si="50"/>
        <v>5</v>
      </c>
      <c r="N123" s="73"/>
      <c r="O123" s="73"/>
      <c r="P123" s="73" t="b">
        <f>AND('Match Sheet'!B155 = "A",'Match Sheet'!C155 = "TEMP OFF")</f>
        <v>0</v>
      </c>
      <c r="Q123" s="73" t="b">
        <f>AND('Match Sheet'!B155 = "A",'Match Sheet'!C155 = "TEMP ON")</f>
        <v>0</v>
      </c>
      <c r="R123" s="73" t="b">
        <f>AND('Match Sheet'!B155 = "h",'Match Sheet'!C155 = "br-off")</f>
        <v>0</v>
      </c>
      <c r="S123" s="73" t="b">
        <f>AND('Match Sheet'!B155 = "h",'Match Sheet'!C155 = "br-on")</f>
        <v>0</v>
      </c>
      <c r="T123" s="73" t="b">
        <f>AND('Match Sheet'!B155 = "A",'Match Sheet'!C155 = "C BIN OFF")</f>
        <v>0</v>
      </c>
      <c r="U123" s="73" t="b">
        <f>AND('Match Sheet'!B155 = "A",'Match Sheet'!C155 = "C BIN ON")</f>
        <v>0</v>
      </c>
      <c r="V123" s="73" t="b">
        <f>AND('Match Sheet'!B155 = "A",'Match Sheet'!C155 = "SUB ON")</f>
        <v>0</v>
      </c>
      <c r="W123" s="73" t="b">
        <f>AND('Match Sheet'!B155 = "A",'Match Sheet'!C155 = "SUB OFF")</f>
        <v>0</v>
      </c>
      <c r="X123" s="73" t="b">
        <f>AND('Match Sheet'!$B155 = "A",'Match Sheet'!$C155 = "RC")</f>
        <v>0</v>
      </c>
      <c r="Y123" s="73" t="b">
        <f>AND('Match Sheet'!$B155 = "A",'Match Sheet'!$C155 = "YC")</f>
        <v>0</v>
      </c>
      <c r="Z123" s="73" t="b">
        <f>AND('Match Sheet'!$B155 = "A",'Match Sheet'!$C155 = "2nd YC")</f>
        <v>0</v>
      </c>
      <c r="AA123" s="73"/>
      <c r="AB123" s="73"/>
      <c r="AC123" s="73"/>
      <c r="AD123" s="73"/>
      <c r="AE123" s="25"/>
      <c r="AF123" s="73" t="b">
        <f>AND('Match Sheet'!B158="B",'Match Sheet'!C158="TRY")</f>
        <v>0</v>
      </c>
      <c r="AG123" s="73" t="b">
        <f>AND('Match Sheet'!B158="B",'Match Sheet'!C158="PEN TRY")</f>
        <v>0</v>
      </c>
      <c r="AH123" s="73" t="b">
        <f>AND('Match Sheet'!B158="B",'Match Sheet'!C158="CON")</f>
        <v>0</v>
      </c>
      <c r="AI123" s="73" t="b">
        <f>AND('Match Sheet'!B158="B",'Match Sheet'!C158="PEN")</f>
        <v>0</v>
      </c>
      <c r="AJ123" s="73" t="b">
        <f>AND('Match Sheet'!B158="B",'Match Sheet'!C158="DG")</f>
        <v>0</v>
      </c>
      <c r="AK123" s="73">
        <f t="shared" si="44"/>
        <v>0</v>
      </c>
      <c r="AL123" s="73">
        <f t="shared" si="45"/>
        <v>0</v>
      </c>
      <c r="AM123" s="73">
        <f t="shared" si="46"/>
        <v>0</v>
      </c>
      <c r="AN123" s="73">
        <f t="shared" si="47"/>
        <v>0</v>
      </c>
      <c r="AO123" s="73">
        <f t="shared" si="48"/>
        <v>0</v>
      </c>
      <c r="AP123" s="73">
        <f t="shared" si="49"/>
        <v>0</v>
      </c>
      <c r="AQ123" s="73">
        <f t="shared" si="51"/>
        <v>75</v>
      </c>
      <c r="AR123" s="73"/>
      <c r="AS123" s="73" t="b">
        <f>AND('Match Sheet'!B155="B",'Match Sheet'!C155="TEMP OFF")</f>
        <v>0</v>
      </c>
      <c r="AT123" s="73" t="b">
        <f>AND('Match Sheet'!B155="B",'Match Sheet'!C155="TEMP ON")</f>
        <v>0</v>
      </c>
      <c r="AU123" s="73" t="b">
        <f>AND('Match Sheet'!B155 = "a",'Match Sheet'!C155 = "br-off")</f>
        <v>0</v>
      </c>
      <c r="AV123" s="73" t="b">
        <f>AND('Match Sheet'!B155 = "a",'Match Sheet'!C155 = "br-on")</f>
        <v>0</v>
      </c>
      <c r="AW123" s="73" t="b">
        <f>AND('Match Sheet'!B155="B",'Match Sheet'!C155="C BIN OFF")</f>
        <v>0</v>
      </c>
      <c r="AX123" s="73" t="b">
        <f>AND('Match Sheet'!B155="b",'Match Sheet'!C155="C BIN ON")</f>
        <v>0</v>
      </c>
      <c r="AY123" s="73" t="b">
        <f>AND('Match Sheet'!B155="B",'Match Sheet'!C155="SUB ON")</f>
        <v>0</v>
      </c>
      <c r="AZ123" s="73" t="b">
        <f>AND('Match Sheet'!B155="B",'Match Sheet'!C155="SUB OFF")</f>
        <v>0</v>
      </c>
      <c r="BA123" s="73" t="b">
        <f>AND('Match Sheet'!$B155="B",'Match Sheet'!$C155="RC")</f>
        <v>0</v>
      </c>
      <c r="BB123" s="73" t="b">
        <f>AND('Match Sheet'!$B155="B",'Match Sheet'!$C155="YC")</f>
        <v>0</v>
      </c>
      <c r="BC123" s="73" t="b">
        <f>AND('Match Sheet'!$B155="B",'Match Sheet'!$C155="2nd YC")</f>
        <v>0</v>
      </c>
    </row>
    <row r="124" spans="2:55" s="24" customFormat="1" x14ac:dyDescent="0.2">
      <c r="B124" s="73" t="b">
        <f>AND('Match Sheet'!B156 = "A",'Match Sheet'!C156 = "TRY")</f>
        <v>0</v>
      </c>
      <c r="C124" s="73" t="b">
        <f>AND('Match Sheet'!B156 = "A",'Match Sheet'!C156 = "PEN TRY")</f>
        <v>0</v>
      </c>
      <c r="D124" s="73" t="b">
        <f>AND('Match Sheet'!B156 = "A",'Match Sheet'!C156 = "CON")</f>
        <v>0</v>
      </c>
      <c r="E124" s="73" t="b">
        <f>AND('Match Sheet'!B156 = "A",'Match Sheet'!C156 = "PEN")</f>
        <v>0</v>
      </c>
      <c r="F124" s="73" t="b">
        <f>AND('Match Sheet'!B156 = "A",'Match Sheet'!C156 = "DG")</f>
        <v>0</v>
      </c>
      <c r="G124" s="73">
        <f t="shared" si="38"/>
        <v>0</v>
      </c>
      <c r="H124" s="73">
        <f t="shared" si="39"/>
        <v>0</v>
      </c>
      <c r="I124" s="73">
        <f t="shared" si="40"/>
        <v>0</v>
      </c>
      <c r="J124" s="73">
        <f t="shared" si="41"/>
        <v>0</v>
      </c>
      <c r="K124" s="73">
        <f t="shared" si="42"/>
        <v>0</v>
      </c>
      <c r="L124" s="73">
        <f t="shared" si="43"/>
        <v>0</v>
      </c>
      <c r="M124" s="73">
        <f t="shared" si="50"/>
        <v>5</v>
      </c>
      <c r="N124" s="73"/>
      <c r="O124" s="73"/>
      <c r="P124" s="73" t="b">
        <f>AND('Match Sheet'!B156 = "A",'Match Sheet'!C156 = "TEMP OFF")</f>
        <v>0</v>
      </c>
      <c r="Q124" s="73" t="b">
        <f>AND('Match Sheet'!B156 = "A",'Match Sheet'!C156 = "TEMP ON")</f>
        <v>0</v>
      </c>
      <c r="R124" s="73" t="b">
        <f>AND('Match Sheet'!B156 = "h",'Match Sheet'!C156 = "br-off")</f>
        <v>0</v>
      </c>
      <c r="S124" s="73" t="b">
        <f>AND('Match Sheet'!B156 = "h",'Match Sheet'!C156 = "br-on")</f>
        <v>0</v>
      </c>
      <c r="T124" s="73" t="b">
        <f>AND('Match Sheet'!B156 = "A",'Match Sheet'!C156 = "C BIN OFF")</f>
        <v>0</v>
      </c>
      <c r="U124" s="73" t="b">
        <f>AND('Match Sheet'!B156 = "A",'Match Sheet'!C156 = "C BIN ON")</f>
        <v>0</v>
      </c>
      <c r="V124" s="73" t="b">
        <f>AND('Match Sheet'!B156 = "A",'Match Sheet'!C156 = "SUB ON")</f>
        <v>0</v>
      </c>
      <c r="W124" s="73" t="b">
        <f>AND('Match Sheet'!B156 = "A",'Match Sheet'!C156 = "SUB OFF")</f>
        <v>0</v>
      </c>
      <c r="X124" s="73" t="b">
        <f>AND('Match Sheet'!$B156 = "A",'Match Sheet'!$C156 = "RC")</f>
        <v>0</v>
      </c>
      <c r="Y124" s="73" t="b">
        <f>AND('Match Sheet'!$B156 = "A",'Match Sheet'!$C156 = "YC")</f>
        <v>0</v>
      </c>
      <c r="Z124" s="73" t="b">
        <f>AND('Match Sheet'!$B156 = "A",'Match Sheet'!$C156 = "2nd YC")</f>
        <v>0</v>
      </c>
      <c r="AA124" s="73"/>
      <c r="AB124" s="73"/>
      <c r="AC124" s="73"/>
      <c r="AD124" s="73"/>
      <c r="AE124" s="25"/>
      <c r="AF124" s="73" t="b">
        <f>AND('Match Sheet'!B159="B",'Match Sheet'!C159="TRY")</f>
        <v>0</v>
      </c>
      <c r="AG124" s="73" t="b">
        <f>AND('Match Sheet'!B159="B",'Match Sheet'!C159="PEN TRY")</f>
        <v>0</v>
      </c>
      <c r="AH124" s="73" t="b">
        <f>AND('Match Sheet'!B159="B",'Match Sheet'!C159="CON")</f>
        <v>0</v>
      </c>
      <c r="AI124" s="73" t="b">
        <f>AND('Match Sheet'!B159="B",'Match Sheet'!C159="PEN")</f>
        <v>0</v>
      </c>
      <c r="AJ124" s="73" t="b">
        <f>AND('Match Sheet'!B159="B",'Match Sheet'!C159="DG")</f>
        <v>0</v>
      </c>
      <c r="AK124" s="73">
        <f t="shared" si="44"/>
        <v>0</v>
      </c>
      <c r="AL124" s="73">
        <f t="shared" si="45"/>
        <v>0</v>
      </c>
      <c r="AM124" s="73">
        <f t="shared" si="46"/>
        <v>0</v>
      </c>
      <c r="AN124" s="73">
        <f t="shared" si="47"/>
        <v>0</v>
      </c>
      <c r="AO124" s="73">
        <f t="shared" si="48"/>
        <v>0</v>
      </c>
      <c r="AP124" s="73">
        <f t="shared" si="49"/>
        <v>0</v>
      </c>
      <c r="AQ124" s="73">
        <f t="shared" si="51"/>
        <v>75</v>
      </c>
      <c r="AR124" s="73"/>
      <c r="AS124" s="73" t="b">
        <f>AND('Match Sheet'!B156="B",'Match Sheet'!C156="TEMP OFF")</f>
        <v>0</v>
      </c>
      <c r="AT124" s="73" t="b">
        <f>AND('Match Sheet'!B156="B",'Match Sheet'!C156="TEMP ON")</f>
        <v>0</v>
      </c>
      <c r="AU124" s="73" t="b">
        <f>AND('Match Sheet'!B156 = "a",'Match Sheet'!C156 = "br-off")</f>
        <v>0</v>
      </c>
      <c r="AV124" s="73" t="b">
        <f>AND('Match Sheet'!B156 = "a",'Match Sheet'!C156 = "br-on")</f>
        <v>0</v>
      </c>
      <c r="AW124" s="73" t="b">
        <f>AND('Match Sheet'!B156="B",'Match Sheet'!C156="C BIN OFF")</f>
        <v>0</v>
      </c>
      <c r="AX124" s="73" t="b">
        <f>AND('Match Sheet'!B156="b",'Match Sheet'!C156="C BIN ON")</f>
        <v>0</v>
      </c>
      <c r="AY124" s="73" t="b">
        <f>AND('Match Sheet'!B156="B",'Match Sheet'!C156="SUB ON")</f>
        <v>0</v>
      </c>
      <c r="AZ124" s="73" t="b">
        <f>AND('Match Sheet'!B156="B",'Match Sheet'!C156="SUB OFF")</f>
        <v>0</v>
      </c>
      <c r="BA124" s="73" t="b">
        <f>AND('Match Sheet'!$B156="B",'Match Sheet'!$C156="RC")</f>
        <v>0</v>
      </c>
      <c r="BB124" s="73" t="b">
        <f>AND('Match Sheet'!$B156="B",'Match Sheet'!$C156="YC")</f>
        <v>0</v>
      </c>
      <c r="BC124" s="73" t="b">
        <f>AND('Match Sheet'!$B156="B",'Match Sheet'!$C156="2nd YC")</f>
        <v>0</v>
      </c>
    </row>
    <row r="125" spans="2:55" s="24" customFormat="1" x14ac:dyDescent="0.2">
      <c r="B125" s="73" t="b">
        <f>AND('Match Sheet'!B157 = "A",'Match Sheet'!C157 = "TRY")</f>
        <v>0</v>
      </c>
      <c r="C125" s="73" t="b">
        <f>AND('Match Sheet'!B157 = "A",'Match Sheet'!C157 = "PEN TRY")</f>
        <v>0</v>
      </c>
      <c r="D125" s="73" t="b">
        <f>AND('Match Sheet'!B157 = "A",'Match Sheet'!C157 = "CON")</f>
        <v>0</v>
      </c>
      <c r="E125" s="73" t="b">
        <f>AND('Match Sheet'!B157 = "A",'Match Sheet'!C157 = "PEN")</f>
        <v>0</v>
      </c>
      <c r="F125" s="73" t="b">
        <f>AND('Match Sheet'!B157 = "A",'Match Sheet'!C157 = "DG")</f>
        <v>0</v>
      </c>
      <c r="G125" s="73">
        <f t="shared" si="38"/>
        <v>0</v>
      </c>
      <c r="H125" s="73">
        <f t="shared" si="39"/>
        <v>0</v>
      </c>
      <c r="I125" s="73">
        <f t="shared" si="40"/>
        <v>0</v>
      </c>
      <c r="J125" s="73">
        <f t="shared" si="41"/>
        <v>0</v>
      </c>
      <c r="K125" s="73">
        <f t="shared" si="42"/>
        <v>0</v>
      </c>
      <c r="L125" s="73">
        <f t="shared" si="43"/>
        <v>0</v>
      </c>
      <c r="M125" s="73">
        <f t="shared" si="50"/>
        <v>5</v>
      </c>
      <c r="N125" s="73"/>
      <c r="O125" s="73"/>
      <c r="P125" s="73" t="b">
        <f>AND('Match Sheet'!B157 = "A",'Match Sheet'!C157 = "TEMP OFF")</f>
        <v>0</v>
      </c>
      <c r="Q125" s="73" t="b">
        <f>AND('Match Sheet'!B157 = "A",'Match Sheet'!C157 = "TEMP ON")</f>
        <v>0</v>
      </c>
      <c r="R125" s="73" t="b">
        <f>AND('Match Sheet'!B157 = "h",'Match Sheet'!C157 = "br-off")</f>
        <v>0</v>
      </c>
      <c r="S125" s="73" t="b">
        <f>AND('Match Sheet'!B157 = "h",'Match Sheet'!C157 = "br-on")</f>
        <v>0</v>
      </c>
      <c r="T125" s="73" t="b">
        <f>AND('Match Sheet'!B157 = "A",'Match Sheet'!C157 = "C BIN OFF")</f>
        <v>0</v>
      </c>
      <c r="U125" s="73" t="b">
        <f>AND('Match Sheet'!B157 = "A",'Match Sheet'!C157 = "C BIN ON")</f>
        <v>0</v>
      </c>
      <c r="V125" s="73" t="b">
        <f>AND('Match Sheet'!B157 = "A",'Match Sheet'!C157 = "SUB ON")</f>
        <v>0</v>
      </c>
      <c r="W125" s="73" t="b">
        <f>AND('Match Sheet'!B157 = "A",'Match Sheet'!C157 = "SUB OFF")</f>
        <v>0</v>
      </c>
      <c r="X125" s="73" t="b">
        <f>AND('Match Sheet'!$B157 = "A",'Match Sheet'!$C157 = "RC")</f>
        <v>0</v>
      </c>
      <c r="Y125" s="73" t="b">
        <f>AND('Match Sheet'!$B157 = "A",'Match Sheet'!$C157 = "YC")</f>
        <v>0</v>
      </c>
      <c r="Z125" s="73" t="b">
        <f>AND('Match Sheet'!$B157 = "A",'Match Sheet'!$C157 = "2nd YC")</f>
        <v>0</v>
      </c>
      <c r="AA125" s="73"/>
      <c r="AB125" s="73"/>
      <c r="AC125" s="73"/>
      <c r="AD125" s="73"/>
      <c r="AE125" s="25"/>
      <c r="AF125" s="73" t="b">
        <f>AND('Match Sheet'!B160="B",'Match Sheet'!C160="TRY")</f>
        <v>0</v>
      </c>
      <c r="AG125" s="73" t="b">
        <f>AND('Match Sheet'!B160="B",'Match Sheet'!C160="PEN TRY")</f>
        <v>0</v>
      </c>
      <c r="AH125" s="73" t="b">
        <f>AND('Match Sheet'!B160="B",'Match Sheet'!C160="CON")</f>
        <v>0</v>
      </c>
      <c r="AI125" s="73" t="b">
        <f>AND('Match Sheet'!B160="B",'Match Sheet'!C160="PEN")</f>
        <v>0</v>
      </c>
      <c r="AJ125" s="73" t="b">
        <f>AND('Match Sheet'!B160="B",'Match Sheet'!C160="DG")</f>
        <v>0</v>
      </c>
      <c r="AK125" s="73">
        <f t="shared" si="44"/>
        <v>0</v>
      </c>
      <c r="AL125" s="73">
        <f t="shared" si="45"/>
        <v>0</v>
      </c>
      <c r="AM125" s="73">
        <f t="shared" si="46"/>
        <v>0</v>
      </c>
      <c r="AN125" s="73">
        <f t="shared" si="47"/>
        <v>0</v>
      </c>
      <c r="AO125" s="73">
        <f t="shared" si="48"/>
        <v>0</v>
      </c>
      <c r="AP125" s="73">
        <f t="shared" si="49"/>
        <v>0</v>
      </c>
      <c r="AQ125" s="73">
        <f t="shared" si="51"/>
        <v>75</v>
      </c>
      <c r="AR125" s="73"/>
      <c r="AS125" s="73" t="b">
        <f>AND('Match Sheet'!B157="B",'Match Sheet'!C157="TEMP OFF")</f>
        <v>0</v>
      </c>
      <c r="AT125" s="73" t="b">
        <f>AND('Match Sheet'!B157="B",'Match Sheet'!C157="TEMP ON")</f>
        <v>0</v>
      </c>
      <c r="AU125" s="73" t="b">
        <f>AND('Match Sheet'!B157 = "a",'Match Sheet'!C157 = "br-off")</f>
        <v>0</v>
      </c>
      <c r="AV125" s="73" t="b">
        <f>AND('Match Sheet'!B157 = "a",'Match Sheet'!C157 = "br-on")</f>
        <v>0</v>
      </c>
      <c r="AW125" s="73" t="b">
        <f>AND('Match Sheet'!B157="B",'Match Sheet'!C157="C BIN OFF")</f>
        <v>0</v>
      </c>
      <c r="AX125" s="73" t="b">
        <f>AND('Match Sheet'!B157="b",'Match Sheet'!C157="C BIN ON")</f>
        <v>0</v>
      </c>
      <c r="AY125" s="73" t="b">
        <f>AND('Match Sheet'!B157="B",'Match Sheet'!C157="SUB ON")</f>
        <v>0</v>
      </c>
      <c r="AZ125" s="73" t="b">
        <f>AND('Match Sheet'!B157="B",'Match Sheet'!C157="SUB OFF")</f>
        <v>0</v>
      </c>
      <c r="BA125" s="73" t="b">
        <f>AND('Match Sheet'!$B157="B",'Match Sheet'!$C157="RC")</f>
        <v>0</v>
      </c>
      <c r="BB125" s="73" t="b">
        <f>AND('Match Sheet'!$B157="B",'Match Sheet'!$C157="YC")</f>
        <v>0</v>
      </c>
      <c r="BC125" s="73" t="b">
        <f>AND('Match Sheet'!$B157="B",'Match Sheet'!$C157="2nd YC")</f>
        <v>0</v>
      </c>
    </row>
    <row r="126" spans="2:55" s="24" customFormat="1" x14ac:dyDescent="0.2">
      <c r="B126" s="73" t="b">
        <f>AND('Match Sheet'!B158 = "A",'Match Sheet'!C158 = "TRY")</f>
        <v>0</v>
      </c>
      <c r="C126" s="73" t="b">
        <f>AND('Match Sheet'!B158 = "A",'Match Sheet'!C158 = "PEN TRY")</f>
        <v>0</v>
      </c>
      <c r="D126" s="73" t="b">
        <f>AND('Match Sheet'!B158 = "A",'Match Sheet'!C158 = "CON")</f>
        <v>0</v>
      </c>
      <c r="E126" s="73" t="b">
        <f>AND('Match Sheet'!B158 = "A",'Match Sheet'!C158 = "PEN")</f>
        <v>0</v>
      </c>
      <c r="F126" s="73" t="b">
        <f>AND('Match Sheet'!B158 = "A",'Match Sheet'!C158 = "DG")</f>
        <v>0</v>
      </c>
      <c r="G126" s="73">
        <f t="shared" si="38"/>
        <v>0</v>
      </c>
      <c r="H126" s="73">
        <f t="shared" si="39"/>
        <v>0</v>
      </c>
      <c r="I126" s="73">
        <f t="shared" si="40"/>
        <v>0</v>
      </c>
      <c r="J126" s="73">
        <f t="shared" si="41"/>
        <v>0</v>
      </c>
      <c r="K126" s="73">
        <f t="shared" si="42"/>
        <v>0</v>
      </c>
      <c r="L126" s="73">
        <f t="shared" si="43"/>
        <v>0</v>
      </c>
      <c r="M126" s="73">
        <f t="shared" si="50"/>
        <v>5</v>
      </c>
      <c r="N126" s="73"/>
      <c r="O126" s="73"/>
      <c r="P126" s="73" t="b">
        <f>AND('Match Sheet'!B158 = "A",'Match Sheet'!C158 = "TEMP OFF")</f>
        <v>0</v>
      </c>
      <c r="Q126" s="73" t="b">
        <f>AND('Match Sheet'!B158 = "A",'Match Sheet'!C158 = "TEMP ON")</f>
        <v>0</v>
      </c>
      <c r="R126" s="73" t="b">
        <f>AND('Match Sheet'!B158 = "h",'Match Sheet'!C158 = "br-off")</f>
        <v>0</v>
      </c>
      <c r="S126" s="73" t="b">
        <f>AND('Match Sheet'!B158 = "h",'Match Sheet'!C158 = "br-on")</f>
        <v>0</v>
      </c>
      <c r="T126" s="73" t="b">
        <f>AND('Match Sheet'!B158 = "A",'Match Sheet'!C158 = "C BIN OFF")</f>
        <v>0</v>
      </c>
      <c r="U126" s="73" t="b">
        <f>AND('Match Sheet'!B158 = "A",'Match Sheet'!C158 = "C BIN ON")</f>
        <v>0</v>
      </c>
      <c r="V126" s="73" t="b">
        <f>AND('Match Sheet'!B158 = "A",'Match Sheet'!C158 = "SUB ON")</f>
        <v>0</v>
      </c>
      <c r="W126" s="73" t="b">
        <f>AND('Match Sheet'!B158 = "A",'Match Sheet'!C158 = "SUB OFF")</f>
        <v>0</v>
      </c>
      <c r="X126" s="73" t="b">
        <f>AND('Match Sheet'!$B158 = "A",'Match Sheet'!$C158 = "RC")</f>
        <v>0</v>
      </c>
      <c r="Y126" s="73" t="b">
        <f>AND('Match Sheet'!$B158 = "A",'Match Sheet'!$C158 = "YC")</f>
        <v>0</v>
      </c>
      <c r="Z126" s="73" t="b">
        <f>AND('Match Sheet'!$B158 = "A",'Match Sheet'!$C158 = "2nd YC")</f>
        <v>0</v>
      </c>
      <c r="AA126" s="73"/>
      <c r="AB126" s="73"/>
      <c r="AC126" s="73"/>
      <c r="AD126" s="73"/>
      <c r="AE126" s="25"/>
      <c r="AF126" s="73" t="b">
        <f>AND('Match Sheet'!B161="B",'Match Sheet'!C161="TRY")</f>
        <v>0</v>
      </c>
      <c r="AG126" s="73" t="b">
        <f>AND('Match Sheet'!B161="B",'Match Sheet'!C161="PEN TRY")</f>
        <v>0</v>
      </c>
      <c r="AH126" s="73" t="b">
        <f>AND('Match Sheet'!B161="B",'Match Sheet'!C161="CON")</f>
        <v>0</v>
      </c>
      <c r="AI126" s="73" t="b">
        <f>AND('Match Sheet'!B161="B",'Match Sheet'!C161="PEN")</f>
        <v>0</v>
      </c>
      <c r="AJ126" s="73" t="b">
        <f>AND('Match Sheet'!B161="B",'Match Sheet'!C161="DG")</f>
        <v>0</v>
      </c>
      <c r="AK126" s="73">
        <f t="shared" si="44"/>
        <v>0</v>
      </c>
      <c r="AL126" s="73">
        <f t="shared" si="45"/>
        <v>0</v>
      </c>
      <c r="AM126" s="73">
        <f t="shared" si="46"/>
        <v>0</v>
      </c>
      <c r="AN126" s="73">
        <f t="shared" si="47"/>
        <v>0</v>
      </c>
      <c r="AO126" s="73">
        <f t="shared" si="48"/>
        <v>0</v>
      </c>
      <c r="AP126" s="73">
        <f t="shared" si="49"/>
        <v>0</v>
      </c>
      <c r="AQ126" s="73">
        <f t="shared" si="51"/>
        <v>75</v>
      </c>
      <c r="AR126" s="73"/>
      <c r="AS126" s="73" t="b">
        <f>AND('Match Sheet'!B158="B",'Match Sheet'!C158="TEMP OFF")</f>
        <v>0</v>
      </c>
      <c r="AT126" s="73" t="b">
        <f>AND('Match Sheet'!B158="B",'Match Sheet'!C158="TEMP ON")</f>
        <v>0</v>
      </c>
      <c r="AU126" s="73" t="b">
        <f>AND('Match Sheet'!B158 = "a",'Match Sheet'!C158 = "br-off")</f>
        <v>0</v>
      </c>
      <c r="AV126" s="73" t="b">
        <f>AND('Match Sheet'!B158 = "a",'Match Sheet'!C158 = "br-on")</f>
        <v>0</v>
      </c>
      <c r="AW126" s="73" t="b">
        <f>AND('Match Sheet'!B158="B",'Match Sheet'!C158="C BIN OFF")</f>
        <v>0</v>
      </c>
      <c r="AX126" s="73" t="b">
        <f>AND('Match Sheet'!B158="b",'Match Sheet'!C158="C BIN ON")</f>
        <v>0</v>
      </c>
      <c r="AY126" s="73" t="b">
        <f>AND('Match Sheet'!B158="B",'Match Sheet'!C158="SUB ON")</f>
        <v>0</v>
      </c>
      <c r="AZ126" s="73" t="b">
        <f>AND('Match Sheet'!B158="B",'Match Sheet'!C158="SUB OFF")</f>
        <v>0</v>
      </c>
      <c r="BA126" s="73" t="b">
        <f>AND('Match Sheet'!$B158="B",'Match Sheet'!$C158="RC")</f>
        <v>0</v>
      </c>
      <c r="BB126" s="73" t="b">
        <f>AND('Match Sheet'!$B158="B",'Match Sheet'!$C158="YC")</f>
        <v>0</v>
      </c>
      <c r="BC126" s="73" t="b">
        <f>AND('Match Sheet'!$B158="B",'Match Sheet'!$C158="2nd YC")</f>
        <v>0</v>
      </c>
    </row>
    <row r="127" spans="2:55" s="24" customFormat="1" x14ac:dyDescent="0.2">
      <c r="B127" s="73" t="b">
        <f>AND('Match Sheet'!B159 = "A",'Match Sheet'!C159 = "TRY")</f>
        <v>0</v>
      </c>
      <c r="C127" s="73" t="b">
        <f>AND('Match Sheet'!B159 = "A",'Match Sheet'!C159 = "PEN TRY")</f>
        <v>0</v>
      </c>
      <c r="D127" s="73" t="b">
        <f>AND('Match Sheet'!B159 = "A",'Match Sheet'!C159 = "CON")</f>
        <v>0</v>
      </c>
      <c r="E127" s="73" t="b">
        <f>AND('Match Sheet'!B159 = "A",'Match Sheet'!C159 = "PEN")</f>
        <v>0</v>
      </c>
      <c r="F127" s="73" t="b">
        <f>AND('Match Sheet'!B159 = "A",'Match Sheet'!C159 = "DG")</f>
        <v>0</v>
      </c>
      <c r="G127" s="73">
        <f t="shared" si="38"/>
        <v>0</v>
      </c>
      <c r="H127" s="73">
        <f t="shared" si="39"/>
        <v>0</v>
      </c>
      <c r="I127" s="73">
        <f t="shared" si="40"/>
        <v>0</v>
      </c>
      <c r="J127" s="73">
        <f t="shared" si="41"/>
        <v>0</v>
      </c>
      <c r="K127" s="73">
        <f t="shared" si="42"/>
        <v>0</v>
      </c>
      <c r="L127" s="73">
        <f t="shared" si="43"/>
        <v>0</v>
      </c>
      <c r="M127" s="73">
        <f t="shared" si="50"/>
        <v>5</v>
      </c>
      <c r="N127" s="73"/>
      <c r="O127" s="73"/>
      <c r="P127" s="73" t="b">
        <f>AND('Match Sheet'!B159 = "A",'Match Sheet'!C159 = "TEMP OFF")</f>
        <v>0</v>
      </c>
      <c r="Q127" s="73" t="b">
        <f>AND('Match Sheet'!B159 = "A",'Match Sheet'!C159 = "TEMP ON")</f>
        <v>0</v>
      </c>
      <c r="R127" s="73" t="b">
        <f>AND('Match Sheet'!B159 = "h",'Match Sheet'!C159 = "br-off")</f>
        <v>0</v>
      </c>
      <c r="S127" s="73" t="b">
        <f>AND('Match Sheet'!B159 = "h",'Match Sheet'!C159 = "br-on")</f>
        <v>0</v>
      </c>
      <c r="T127" s="73" t="b">
        <f>AND('Match Sheet'!B159 = "A",'Match Sheet'!C159 = "C BIN OFF")</f>
        <v>0</v>
      </c>
      <c r="U127" s="73" t="b">
        <f>AND('Match Sheet'!B159 = "A",'Match Sheet'!C159 = "C BIN ON")</f>
        <v>0</v>
      </c>
      <c r="V127" s="73" t="b">
        <f>AND('Match Sheet'!B159 = "A",'Match Sheet'!C159 = "SUB ON")</f>
        <v>0</v>
      </c>
      <c r="W127" s="73" t="b">
        <f>AND('Match Sheet'!B159 = "A",'Match Sheet'!C159 = "SUB OFF")</f>
        <v>0</v>
      </c>
      <c r="X127" s="73" t="b">
        <f>AND('Match Sheet'!$B159 = "A",'Match Sheet'!$C159 = "RC")</f>
        <v>0</v>
      </c>
      <c r="Y127" s="73" t="b">
        <f>AND('Match Sheet'!$B159 = "A",'Match Sheet'!$C159 = "YC")</f>
        <v>0</v>
      </c>
      <c r="Z127" s="73" t="b">
        <f>AND('Match Sheet'!$B159 = "A",'Match Sheet'!$C159 = "2nd YC")</f>
        <v>0</v>
      </c>
      <c r="AA127" s="73"/>
      <c r="AB127" s="73"/>
      <c r="AC127" s="73"/>
      <c r="AD127" s="73"/>
      <c r="AE127" s="25"/>
      <c r="AF127" s="73" t="b">
        <f>AND('Match Sheet'!B162="B",'Match Sheet'!C162="TRY")</f>
        <v>0</v>
      </c>
      <c r="AG127" s="73" t="b">
        <f>AND('Match Sheet'!B162="B",'Match Sheet'!C162="PEN TRY")</f>
        <v>0</v>
      </c>
      <c r="AH127" s="73" t="b">
        <f>AND('Match Sheet'!B162="B",'Match Sheet'!C162="CON")</f>
        <v>0</v>
      </c>
      <c r="AI127" s="73" t="b">
        <f>AND('Match Sheet'!B162="B",'Match Sheet'!C162="PEN")</f>
        <v>0</v>
      </c>
      <c r="AJ127" s="73" t="b">
        <f>AND('Match Sheet'!B162="B",'Match Sheet'!C162="DG")</f>
        <v>0</v>
      </c>
      <c r="AK127" s="73">
        <f t="shared" si="44"/>
        <v>0</v>
      </c>
      <c r="AL127" s="73">
        <f t="shared" si="45"/>
        <v>0</v>
      </c>
      <c r="AM127" s="73">
        <f t="shared" si="46"/>
        <v>0</v>
      </c>
      <c r="AN127" s="73">
        <f t="shared" si="47"/>
        <v>0</v>
      </c>
      <c r="AO127" s="73">
        <f t="shared" si="48"/>
        <v>0</v>
      </c>
      <c r="AP127" s="73">
        <f t="shared" si="49"/>
        <v>0</v>
      </c>
      <c r="AQ127" s="73">
        <f t="shared" si="51"/>
        <v>75</v>
      </c>
      <c r="AR127" s="73"/>
      <c r="AS127" s="73" t="b">
        <f>AND('Match Sheet'!B159="B",'Match Sheet'!C159="TEMP OFF")</f>
        <v>0</v>
      </c>
      <c r="AT127" s="73" t="b">
        <f>AND('Match Sheet'!B159="B",'Match Sheet'!C159="TEMP ON")</f>
        <v>0</v>
      </c>
      <c r="AU127" s="73" t="b">
        <f>AND('Match Sheet'!B159 = "a",'Match Sheet'!C159 = "br-off")</f>
        <v>0</v>
      </c>
      <c r="AV127" s="73" t="b">
        <f>AND('Match Sheet'!B159 = "a",'Match Sheet'!C159 = "br-on")</f>
        <v>0</v>
      </c>
      <c r="AW127" s="73" t="b">
        <f>AND('Match Sheet'!B159="B",'Match Sheet'!C159="C BIN OFF")</f>
        <v>0</v>
      </c>
      <c r="AX127" s="73" t="b">
        <f>AND('Match Sheet'!B159="b",'Match Sheet'!C159="C BIN ON")</f>
        <v>0</v>
      </c>
      <c r="AY127" s="73" t="b">
        <f>AND('Match Sheet'!B159="B",'Match Sheet'!C159="SUB ON")</f>
        <v>0</v>
      </c>
      <c r="AZ127" s="73" t="b">
        <f>AND('Match Sheet'!B159="B",'Match Sheet'!C159="SUB OFF")</f>
        <v>0</v>
      </c>
      <c r="BA127" s="73" t="b">
        <f>AND('Match Sheet'!$B159="B",'Match Sheet'!$C159="RC")</f>
        <v>0</v>
      </c>
      <c r="BB127" s="73" t="b">
        <f>AND('Match Sheet'!$B159="B",'Match Sheet'!$C159="YC")</f>
        <v>0</v>
      </c>
      <c r="BC127" s="73" t="b">
        <f>AND('Match Sheet'!$B159="B",'Match Sheet'!$C159="2nd YC")</f>
        <v>0</v>
      </c>
    </row>
    <row r="128" spans="2:55" s="24" customFormat="1" x14ac:dyDescent="0.2">
      <c r="B128" s="73" t="b">
        <f>AND('Match Sheet'!B160 = "A",'Match Sheet'!C160 = "TRY")</f>
        <v>0</v>
      </c>
      <c r="C128" s="73" t="b">
        <f>AND('Match Sheet'!B160 = "A",'Match Sheet'!C160 = "PEN TRY")</f>
        <v>0</v>
      </c>
      <c r="D128" s="73" t="b">
        <f>AND('Match Sheet'!B160 = "A",'Match Sheet'!C160 = "CON")</f>
        <v>0</v>
      </c>
      <c r="E128" s="73" t="b">
        <f>AND('Match Sheet'!B160 = "A",'Match Sheet'!C160 = "PEN")</f>
        <v>0</v>
      </c>
      <c r="F128" s="73" t="b">
        <f>AND('Match Sheet'!B160 = "A",'Match Sheet'!C160 = "DG")</f>
        <v>0</v>
      </c>
      <c r="G128" s="73">
        <f t="shared" si="38"/>
        <v>0</v>
      </c>
      <c r="H128" s="73">
        <f t="shared" si="39"/>
        <v>0</v>
      </c>
      <c r="I128" s="73">
        <f t="shared" si="40"/>
        <v>0</v>
      </c>
      <c r="J128" s="73">
        <f t="shared" si="41"/>
        <v>0</v>
      </c>
      <c r="K128" s="73">
        <f t="shared" si="42"/>
        <v>0</v>
      </c>
      <c r="L128" s="73">
        <f t="shared" si="43"/>
        <v>0</v>
      </c>
      <c r="M128" s="73">
        <f t="shared" si="50"/>
        <v>5</v>
      </c>
      <c r="N128" s="73"/>
      <c r="O128" s="73"/>
      <c r="P128" s="73" t="b">
        <f>AND('Match Sheet'!B160 = "A",'Match Sheet'!C160 = "TEMP OFF")</f>
        <v>0</v>
      </c>
      <c r="Q128" s="73" t="b">
        <f>AND('Match Sheet'!B160 = "A",'Match Sheet'!C160 = "TEMP ON")</f>
        <v>0</v>
      </c>
      <c r="R128" s="73" t="b">
        <f>AND('Match Sheet'!B160 = "h",'Match Sheet'!C160 = "br-off")</f>
        <v>0</v>
      </c>
      <c r="S128" s="73" t="b">
        <f>AND('Match Sheet'!B160 = "h",'Match Sheet'!C160 = "br-on")</f>
        <v>0</v>
      </c>
      <c r="T128" s="73" t="b">
        <f>AND('Match Sheet'!B160 = "A",'Match Sheet'!C160 = "C BIN OFF")</f>
        <v>0</v>
      </c>
      <c r="U128" s="73" t="b">
        <f>AND('Match Sheet'!B160 = "A",'Match Sheet'!C160 = "C BIN ON")</f>
        <v>0</v>
      </c>
      <c r="V128" s="73" t="b">
        <f>AND('Match Sheet'!B160 = "A",'Match Sheet'!C160 = "SUB ON")</f>
        <v>0</v>
      </c>
      <c r="W128" s="73" t="b">
        <f>AND('Match Sheet'!B160 = "A",'Match Sheet'!C160 = "SUB OFF")</f>
        <v>0</v>
      </c>
      <c r="X128" s="73" t="b">
        <f>AND('Match Sheet'!$B160 = "A",'Match Sheet'!$C160 = "RC")</f>
        <v>0</v>
      </c>
      <c r="Y128" s="73" t="b">
        <f>AND('Match Sheet'!$B160 = "A",'Match Sheet'!$C160 = "YC")</f>
        <v>0</v>
      </c>
      <c r="Z128" s="73" t="b">
        <f>AND('Match Sheet'!$B160 = "A",'Match Sheet'!$C160 = "2nd YC")</f>
        <v>0</v>
      </c>
      <c r="AA128" s="73"/>
      <c r="AB128" s="73"/>
      <c r="AC128" s="73"/>
      <c r="AD128" s="73"/>
      <c r="AE128" s="25"/>
      <c r="AF128" s="73" t="b">
        <f>AND('Match Sheet'!B163="B",'Match Sheet'!C163="TRY")</f>
        <v>0</v>
      </c>
      <c r="AG128" s="73" t="b">
        <f>AND('Match Sheet'!B163="B",'Match Sheet'!C163="PEN TRY")</f>
        <v>0</v>
      </c>
      <c r="AH128" s="73" t="b">
        <f>AND('Match Sheet'!B163="B",'Match Sheet'!C163="CON")</f>
        <v>0</v>
      </c>
      <c r="AI128" s="73" t="b">
        <f>AND('Match Sheet'!B163="B",'Match Sheet'!C163="PEN")</f>
        <v>0</v>
      </c>
      <c r="AJ128" s="73" t="b">
        <f>AND('Match Sheet'!B163="B",'Match Sheet'!C163="DG")</f>
        <v>0</v>
      </c>
      <c r="AK128" s="73">
        <f t="shared" si="44"/>
        <v>0</v>
      </c>
      <c r="AL128" s="73">
        <f t="shared" si="45"/>
        <v>0</v>
      </c>
      <c r="AM128" s="73">
        <f t="shared" si="46"/>
        <v>0</v>
      </c>
      <c r="AN128" s="73">
        <f t="shared" si="47"/>
        <v>0</v>
      </c>
      <c r="AO128" s="73">
        <f t="shared" si="48"/>
        <v>0</v>
      </c>
      <c r="AP128" s="73">
        <f t="shared" si="49"/>
        <v>0</v>
      </c>
      <c r="AQ128" s="73">
        <f t="shared" si="51"/>
        <v>75</v>
      </c>
      <c r="AR128" s="73"/>
      <c r="AS128" s="73" t="b">
        <f>AND('Match Sheet'!B160="B",'Match Sheet'!C160="TEMP OFF")</f>
        <v>0</v>
      </c>
      <c r="AT128" s="73" t="b">
        <f>AND('Match Sheet'!B160="B",'Match Sheet'!C160="TEMP ON")</f>
        <v>0</v>
      </c>
      <c r="AU128" s="73" t="b">
        <f>AND('Match Sheet'!B160 = "a",'Match Sheet'!C160 = "br-off")</f>
        <v>0</v>
      </c>
      <c r="AV128" s="73" t="b">
        <f>AND('Match Sheet'!B160 = "a",'Match Sheet'!C160 = "br-on")</f>
        <v>0</v>
      </c>
      <c r="AW128" s="73" t="b">
        <f>AND('Match Sheet'!B160="B",'Match Sheet'!C160="C BIN OFF")</f>
        <v>0</v>
      </c>
      <c r="AX128" s="73" t="b">
        <f>AND('Match Sheet'!B160="b",'Match Sheet'!C160="C BIN ON")</f>
        <v>0</v>
      </c>
      <c r="AY128" s="73" t="b">
        <f>AND('Match Sheet'!B160="B",'Match Sheet'!C160="SUB ON")</f>
        <v>0</v>
      </c>
      <c r="AZ128" s="73" t="b">
        <f>AND('Match Sheet'!B160="B",'Match Sheet'!C160="SUB OFF")</f>
        <v>0</v>
      </c>
      <c r="BA128" s="73" t="b">
        <f>AND('Match Sheet'!$B160="B",'Match Sheet'!$C160="RC")</f>
        <v>0</v>
      </c>
      <c r="BB128" s="73" t="b">
        <f>AND('Match Sheet'!$B160="B",'Match Sheet'!$C160="YC")</f>
        <v>0</v>
      </c>
      <c r="BC128" s="73" t="b">
        <f>AND('Match Sheet'!$B160="B",'Match Sheet'!$C160="2nd YC")</f>
        <v>0</v>
      </c>
    </row>
    <row r="129" spans="2:55" s="24" customFormat="1" x14ac:dyDescent="0.2">
      <c r="B129" s="73" t="b">
        <f>AND('Match Sheet'!B161 = "A",'Match Sheet'!C161 = "TRY")</f>
        <v>0</v>
      </c>
      <c r="C129" s="73" t="b">
        <f>AND('Match Sheet'!B161 = "A",'Match Sheet'!C161 = "PEN TRY")</f>
        <v>0</v>
      </c>
      <c r="D129" s="73" t="b">
        <f>AND('Match Sheet'!B161 = "A",'Match Sheet'!C161 = "CON")</f>
        <v>0</v>
      </c>
      <c r="E129" s="73" t="b">
        <f>AND('Match Sheet'!B161 = "A",'Match Sheet'!C161 = "PEN")</f>
        <v>0</v>
      </c>
      <c r="F129" s="73" t="b">
        <f>AND('Match Sheet'!B161 = "A",'Match Sheet'!C161 = "DG")</f>
        <v>0</v>
      </c>
      <c r="G129" s="73">
        <f t="shared" ref="G129:G137" si="52">IF(B129 = TRUE,5,0)</f>
        <v>0</v>
      </c>
      <c r="H129" s="73">
        <f t="shared" ref="H129:H137" si="53">IF(C129 = TRUE,7,0)</f>
        <v>0</v>
      </c>
      <c r="I129" s="73">
        <f t="shared" ref="I129:I137" si="54">IF(D129 = TRUE,2,0)</f>
        <v>0</v>
      </c>
      <c r="J129" s="73">
        <f t="shared" ref="J129:J137" si="55">IF(E129 = TRUE,3,0)</f>
        <v>0</v>
      </c>
      <c r="K129" s="73">
        <f t="shared" ref="K129:K137" si="56">IF(F129 = TRUE,3,0)</f>
        <v>0</v>
      </c>
      <c r="L129" s="73">
        <f t="shared" ref="L129:L137" si="57">SUM(G129:K129)</f>
        <v>0</v>
      </c>
      <c r="M129" s="73">
        <f t="shared" si="50"/>
        <v>5</v>
      </c>
      <c r="N129" s="73"/>
      <c r="O129" s="73"/>
      <c r="P129" s="73" t="b">
        <f>AND('Match Sheet'!B161 = "A",'Match Sheet'!C161 = "TEMP OFF")</f>
        <v>0</v>
      </c>
      <c r="Q129" s="73" t="b">
        <f>AND('Match Sheet'!B161 = "A",'Match Sheet'!C161 = "TEMP ON")</f>
        <v>0</v>
      </c>
      <c r="R129" s="73" t="b">
        <f>AND('Match Sheet'!B161 = "h",'Match Sheet'!C161 = "br-off")</f>
        <v>0</v>
      </c>
      <c r="S129" s="73" t="b">
        <f>AND('Match Sheet'!B161 = "h",'Match Sheet'!C161 = "br-on")</f>
        <v>0</v>
      </c>
      <c r="T129" s="73" t="b">
        <f>AND('Match Sheet'!B161 = "A",'Match Sheet'!C161 = "C BIN OFF")</f>
        <v>0</v>
      </c>
      <c r="U129" s="73" t="b">
        <f>AND('Match Sheet'!B161 = "A",'Match Sheet'!C161 = "C BIN ON")</f>
        <v>0</v>
      </c>
      <c r="V129" s="73" t="b">
        <f>AND('Match Sheet'!B161 = "A",'Match Sheet'!C161 = "SUB ON")</f>
        <v>0</v>
      </c>
      <c r="W129" s="73" t="b">
        <f>AND('Match Sheet'!B161 = "A",'Match Sheet'!C161 = "SUB OFF")</f>
        <v>0</v>
      </c>
      <c r="X129" s="73" t="b">
        <f>AND('Match Sheet'!$B161 = "A",'Match Sheet'!$C161 = "RC")</f>
        <v>0</v>
      </c>
      <c r="Y129" s="73" t="b">
        <f>AND('Match Sheet'!$B161 = "A",'Match Sheet'!$C161 = "YC")</f>
        <v>0</v>
      </c>
      <c r="Z129" s="73" t="b">
        <f>AND('Match Sheet'!$B161 = "A",'Match Sheet'!$C161 = "2nd YC")</f>
        <v>0</v>
      </c>
      <c r="AA129" s="73"/>
      <c r="AB129" s="73"/>
      <c r="AC129" s="73"/>
      <c r="AD129" s="73"/>
      <c r="AE129" s="25"/>
      <c r="AF129" s="73" t="b">
        <f>AND('Match Sheet'!B164="B",'Match Sheet'!C164="TRY")</f>
        <v>0</v>
      </c>
      <c r="AG129" s="73" t="b">
        <f>AND('Match Sheet'!B164="B",'Match Sheet'!C164="PEN TRY")</f>
        <v>0</v>
      </c>
      <c r="AH129" s="73" t="b">
        <f>AND('Match Sheet'!B164="B",'Match Sheet'!C164="CON")</f>
        <v>0</v>
      </c>
      <c r="AI129" s="73" t="b">
        <f>AND('Match Sheet'!B164="B",'Match Sheet'!C164="PEN")</f>
        <v>0</v>
      </c>
      <c r="AJ129" s="73" t="b">
        <f>AND('Match Sheet'!B164="B",'Match Sheet'!C164="DG")</f>
        <v>0</v>
      </c>
      <c r="AK129" s="73">
        <f t="shared" ref="AK129:AK137" si="58">IF(AF129 = TRUE,5,0)</f>
        <v>0</v>
      </c>
      <c r="AL129" s="73">
        <f t="shared" ref="AL129:AL137" si="59">IF(AG129 = TRUE,7,0)</f>
        <v>0</v>
      </c>
      <c r="AM129" s="73">
        <f t="shared" ref="AM129:AM137" si="60">IF(AH129 = TRUE,2,0)</f>
        <v>0</v>
      </c>
      <c r="AN129" s="73">
        <f t="shared" ref="AN129:AN137" si="61">IF(AI129 = TRUE,3,0)</f>
        <v>0</v>
      </c>
      <c r="AO129" s="73">
        <f t="shared" ref="AO129:AO137" si="62">IF(AJ129 = TRUE,3,0)</f>
        <v>0</v>
      </c>
      <c r="AP129" s="73">
        <f t="shared" ref="AP129:AP137" si="63">SUM(AK129:AO129)</f>
        <v>0</v>
      </c>
      <c r="AQ129" s="73">
        <f t="shared" si="51"/>
        <v>75</v>
      </c>
      <c r="AR129" s="73"/>
      <c r="AS129" s="73" t="b">
        <f>AND('Match Sheet'!B161="B",'Match Sheet'!C161="TEMP OFF")</f>
        <v>0</v>
      </c>
      <c r="AT129" s="73" t="b">
        <f>AND('Match Sheet'!B161="B",'Match Sheet'!C161="TEMP ON")</f>
        <v>0</v>
      </c>
      <c r="AU129" s="73" t="b">
        <f>AND('Match Sheet'!B161 = "a",'Match Sheet'!C161 = "br-off")</f>
        <v>0</v>
      </c>
      <c r="AV129" s="73" t="b">
        <f>AND('Match Sheet'!B161 = "a",'Match Sheet'!C161 = "br-on")</f>
        <v>0</v>
      </c>
      <c r="AW129" s="73" t="b">
        <f>AND('Match Sheet'!B161="B",'Match Sheet'!C161="C BIN OFF")</f>
        <v>0</v>
      </c>
      <c r="AX129" s="73" t="b">
        <f>AND('Match Sheet'!B161="b",'Match Sheet'!C161="C BIN ON")</f>
        <v>0</v>
      </c>
      <c r="AY129" s="73" t="b">
        <f>AND('Match Sheet'!B161="B",'Match Sheet'!C161="SUB ON")</f>
        <v>0</v>
      </c>
      <c r="AZ129" s="73" t="b">
        <f>AND('Match Sheet'!B161="B",'Match Sheet'!C161="SUB OFF")</f>
        <v>0</v>
      </c>
      <c r="BA129" s="73" t="b">
        <f>AND('Match Sheet'!$B161="B",'Match Sheet'!$C161="RC")</f>
        <v>0</v>
      </c>
      <c r="BB129" s="73" t="b">
        <f>AND('Match Sheet'!$B161="B",'Match Sheet'!$C161="YC")</f>
        <v>0</v>
      </c>
      <c r="BC129" s="73" t="b">
        <f>AND('Match Sheet'!$B161="B",'Match Sheet'!$C161="2nd YC")</f>
        <v>0</v>
      </c>
    </row>
    <row r="130" spans="2:55" s="24" customFormat="1" x14ac:dyDescent="0.2">
      <c r="B130" s="73" t="b">
        <f>AND('Match Sheet'!B162 = "A",'Match Sheet'!C162 = "TRY")</f>
        <v>0</v>
      </c>
      <c r="C130" s="73" t="b">
        <f>AND('Match Sheet'!B162 = "A",'Match Sheet'!C162 = "PEN TRY")</f>
        <v>0</v>
      </c>
      <c r="D130" s="73" t="b">
        <f>AND('Match Sheet'!B162 = "A",'Match Sheet'!C162 = "CON")</f>
        <v>0</v>
      </c>
      <c r="E130" s="73" t="b">
        <f>AND('Match Sheet'!B162 = "A",'Match Sheet'!C162 = "PEN")</f>
        <v>0</v>
      </c>
      <c r="F130" s="73" t="b">
        <f>AND('Match Sheet'!B162 = "A",'Match Sheet'!C162 = "DG")</f>
        <v>0</v>
      </c>
      <c r="G130" s="73">
        <f t="shared" si="52"/>
        <v>0</v>
      </c>
      <c r="H130" s="73">
        <f t="shared" si="53"/>
        <v>0</v>
      </c>
      <c r="I130" s="73">
        <f t="shared" si="54"/>
        <v>0</v>
      </c>
      <c r="J130" s="73">
        <f t="shared" si="55"/>
        <v>0</v>
      </c>
      <c r="K130" s="73">
        <f t="shared" si="56"/>
        <v>0</v>
      </c>
      <c r="L130" s="73">
        <f t="shared" si="57"/>
        <v>0</v>
      </c>
      <c r="M130" s="73">
        <f t="shared" ref="M130:M137" si="64">M129+L130</f>
        <v>5</v>
      </c>
      <c r="N130" s="73"/>
      <c r="O130" s="73"/>
      <c r="P130" s="73" t="b">
        <f>AND('Match Sheet'!B162 = "A",'Match Sheet'!C162 = "TEMP OFF")</f>
        <v>0</v>
      </c>
      <c r="Q130" s="73" t="b">
        <f>AND('Match Sheet'!B162 = "A",'Match Sheet'!C162 = "TEMP ON")</f>
        <v>0</v>
      </c>
      <c r="R130" s="73" t="b">
        <f>AND('Match Sheet'!B162 = "h",'Match Sheet'!C162 = "br-off")</f>
        <v>0</v>
      </c>
      <c r="S130" s="73" t="b">
        <f>AND('Match Sheet'!B162 = "h",'Match Sheet'!C162 = "br-on")</f>
        <v>0</v>
      </c>
      <c r="T130" s="73" t="b">
        <f>AND('Match Sheet'!B162 = "A",'Match Sheet'!C162 = "C BIN OFF")</f>
        <v>0</v>
      </c>
      <c r="U130" s="73" t="b">
        <f>AND('Match Sheet'!B162 = "A",'Match Sheet'!C162 = "C BIN ON")</f>
        <v>0</v>
      </c>
      <c r="V130" s="73" t="b">
        <f>AND('Match Sheet'!B162 = "A",'Match Sheet'!C162 = "SUB ON")</f>
        <v>0</v>
      </c>
      <c r="W130" s="73" t="b">
        <f>AND('Match Sheet'!B162 = "A",'Match Sheet'!C162 = "SUB OFF")</f>
        <v>0</v>
      </c>
      <c r="X130" s="73" t="b">
        <f>AND('Match Sheet'!$B162 = "A",'Match Sheet'!$C162 = "RC")</f>
        <v>0</v>
      </c>
      <c r="Y130" s="73" t="b">
        <f>AND('Match Sheet'!$B162 = "A",'Match Sheet'!$C162 = "YC")</f>
        <v>0</v>
      </c>
      <c r="Z130" s="73" t="b">
        <f>AND('Match Sheet'!$B162 = "A",'Match Sheet'!$C162 = "2nd YC")</f>
        <v>0</v>
      </c>
      <c r="AA130" s="73"/>
      <c r="AB130" s="73"/>
      <c r="AC130" s="73"/>
      <c r="AD130" s="73"/>
      <c r="AE130" s="25"/>
      <c r="AF130" s="73" t="b">
        <f>AND('Match Sheet'!B165="B",'Match Sheet'!C165="TRY")</f>
        <v>0</v>
      </c>
      <c r="AG130" s="73" t="b">
        <f>AND('Match Sheet'!B165="B",'Match Sheet'!C165="PEN TRY")</f>
        <v>0</v>
      </c>
      <c r="AH130" s="73" t="b">
        <f>AND('Match Sheet'!B165="B",'Match Sheet'!C165="CON")</f>
        <v>0</v>
      </c>
      <c r="AI130" s="73" t="b">
        <f>AND('Match Sheet'!B165="B",'Match Sheet'!C165="PEN")</f>
        <v>0</v>
      </c>
      <c r="AJ130" s="73" t="b">
        <f>AND('Match Sheet'!B165="B",'Match Sheet'!C165="DG")</f>
        <v>0</v>
      </c>
      <c r="AK130" s="73">
        <f t="shared" si="58"/>
        <v>0</v>
      </c>
      <c r="AL130" s="73">
        <f t="shared" si="59"/>
        <v>0</v>
      </c>
      <c r="AM130" s="73">
        <f t="shared" si="60"/>
        <v>0</v>
      </c>
      <c r="AN130" s="73">
        <f t="shared" si="61"/>
        <v>0</v>
      </c>
      <c r="AO130" s="73">
        <f t="shared" si="62"/>
        <v>0</v>
      </c>
      <c r="AP130" s="73">
        <f t="shared" si="63"/>
        <v>0</v>
      </c>
      <c r="AQ130" s="73">
        <f t="shared" ref="AQ130:AQ137" si="65">AQ129+AP130</f>
        <v>75</v>
      </c>
      <c r="AR130" s="73"/>
      <c r="AS130" s="73" t="b">
        <f>AND('Match Sheet'!B162="B",'Match Sheet'!C162="TEMP OFF")</f>
        <v>0</v>
      </c>
      <c r="AT130" s="73" t="b">
        <f>AND('Match Sheet'!B162="B",'Match Sheet'!C162="TEMP ON")</f>
        <v>0</v>
      </c>
      <c r="AU130" s="73" t="b">
        <f>AND('Match Sheet'!B162 = "a",'Match Sheet'!C162 = "br-off")</f>
        <v>0</v>
      </c>
      <c r="AV130" s="73" t="b">
        <f>AND('Match Sheet'!B162 = "a",'Match Sheet'!C162 = "br-on")</f>
        <v>0</v>
      </c>
      <c r="AW130" s="73" t="b">
        <f>AND('Match Sheet'!B162="B",'Match Sheet'!C162="C BIN OFF")</f>
        <v>0</v>
      </c>
      <c r="AX130" s="73" t="b">
        <f>AND('Match Sheet'!B162="b",'Match Sheet'!C162="C BIN ON")</f>
        <v>0</v>
      </c>
      <c r="AY130" s="73" t="b">
        <f>AND('Match Sheet'!B162="B",'Match Sheet'!C162="SUB ON")</f>
        <v>0</v>
      </c>
      <c r="AZ130" s="73" t="b">
        <f>AND('Match Sheet'!B162="B",'Match Sheet'!C162="SUB OFF")</f>
        <v>0</v>
      </c>
      <c r="BA130" s="73" t="b">
        <f>AND('Match Sheet'!$B162="B",'Match Sheet'!$C162="RC")</f>
        <v>0</v>
      </c>
      <c r="BB130" s="73" t="b">
        <f>AND('Match Sheet'!$B162="B",'Match Sheet'!$C162="YC")</f>
        <v>0</v>
      </c>
      <c r="BC130" s="73" t="b">
        <f>AND('Match Sheet'!$B162="B",'Match Sheet'!$C162="2nd YC")</f>
        <v>0</v>
      </c>
    </row>
    <row r="131" spans="2:55" s="24" customFormat="1" x14ac:dyDescent="0.2">
      <c r="B131" s="73" t="b">
        <f>AND('Match Sheet'!B163 = "A",'Match Sheet'!C163 = "TRY")</f>
        <v>0</v>
      </c>
      <c r="C131" s="73" t="b">
        <f>AND('Match Sheet'!B163 = "A",'Match Sheet'!C163 = "PEN TRY")</f>
        <v>0</v>
      </c>
      <c r="D131" s="73" t="b">
        <f>AND('Match Sheet'!B163 = "A",'Match Sheet'!C163 = "CON")</f>
        <v>0</v>
      </c>
      <c r="E131" s="73" t="b">
        <f>AND('Match Sheet'!B163 = "A",'Match Sheet'!C163 = "PEN")</f>
        <v>0</v>
      </c>
      <c r="F131" s="73" t="b">
        <f>AND('Match Sheet'!B163 = "A",'Match Sheet'!C163 = "DG")</f>
        <v>0</v>
      </c>
      <c r="G131" s="73">
        <f t="shared" si="52"/>
        <v>0</v>
      </c>
      <c r="H131" s="73">
        <f t="shared" si="53"/>
        <v>0</v>
      </c>
      <c r="I131" s="73">
        <f t="shared" si="54"/>
        <v>0</v>
      </c>
      <c r="J131" s="73">
        <f t="shared" si="55"/>
        <v>0</v>
      </c>
      <c r="K131" s="73">
        <f t="shared" si="56"/>
        <v>0</v>
      </c>
      <c r="L131" s="73">
        <f t="shared" si="57"/>
        <v>0</v>
      </c>
      <c r="M131" s="73">
        <f t="shared" si="64"/>
        <v>5</v>
      </c>
      <c r="N131" s="73"/>
      <c r="O131" s="73"/>
      <c r="P131" s="73" t="b">
        <f>AND('Match Sheet'!B163 = "A",'Match Sheet'!C163 = "TEMP OFF")</f>
        <v>0</v>
      </c>
      <c r="Q131" s="73" t="b">
        <f>AND('Match Sheet'!B163 = "A",'Match Sheet'!C163 = "TEMP ON")</f>
        <v>0</v>
      </c>
      <c r="R131" s="73" t="b">
        <f>AND('Match Sheet'!B163 = "h",'Match Sheet'!C163 = "br-off")</f>
        <v>0</v>
      </c>
      <c r="S131" s="73" t="b">
        <f>AND('Match Sheet'!B163 = "h",'Match Sheet'!C163 = "br-on")</f>
        <v>0</v>
      </c>
      <c r="T131" s="73" t="b">
        <f>AND('Match Sheet'!B163 = "A",'Match Sheet'!C163 = "C BIN OFF")</f>
        <v>0</v>
      </c>
      <c r="U131" s="73" t="b">
        <f>AND('Match Sheet'!B163 = "A",'Match Sheet'!C163 = "C BIN ON")</f>
        <v>0</v>
      </c>
      <c r="V131" s="73" t="b">
        <f>AND('Match Sheet'!B163 = "A",'Match Sheet'!C163 = "SUB ON")</f>
        <v>0</v>
      </c>
      <c r="W131" s="73" t="b">
        <f>AND('Match Sheet'!B163 = "A",'Match Sheet'!C163 = "SUB OFF")</f>
        <v>0</v>
      </c>
      <c r="X131" s="73" t="b">
        <f>AND('Match Sheet'!$B163 = "A",'Match Sheet'!$C163 = "RC")</f>
        <v>0</v>
      </c>
      <c r="Y131" s="73" t="b">
        <f>AND('Match Sheet'!$B163 = "A",'Match Sheet'!$C163 = "YC")</f>
        <v>0</v>
      </c>
      <c r="Z131" s="73" t="b">
        <f>AND('Match Sheet'!$B163 = "A",'Match Sheet'!$C163 = "2nd YC")</f>
        <v>0</v>
      </c>
      <c r="AA131" s="73"/>
      <c r="AB131" s="73"/>
      <c r="AC131" s="73"/>
      <c r="AD131" s="73"/>
      <c r="AE131" s="25"/>
      <c r="AF131" s="73" t="b">
        <f>AND('Match Sheet'!B166="B",'Match Sheet'!C166="TRY")</f>
        <v>0</v>
      </c>
      <c r="AG131" s="73" t="b">
        <f>AND('Match Sheet'!B166="B",'Match Sheet'!C166="PEN TRY")</f>
        <v>0</v>
      </c>
      <c r="AH131" s="73" t="b">
        <f>AND('Match Sheet'!B166="B",'Match Sheet'!C166="CON")</f>
        <v>0</v>
      </c>
      <c r="AI131" s="73" t="b">
        <f>AND('Match Sheet'!B166="B",'Match Sheet'!C166="PEN")</f>
        <v>0</v>
      </c>
      <c r="AJ131" s="73" t="b">
        <f>AND('Match Sheet'!B166="B",'Match Sheet'!C166="DG")</f>
        <v>0</v>
      </c>
      <c r="AK131" s="73">
        <f t="shared" si="58"/>
        <v>0</v>
      </c>
      <c r="AL131" s="73">
        <f t="shared" si="59"/>
        <v>0</v>
      </c>
      <c r="AM131" s="73">
        <f t="shared" si="60"/>
        <v>0</v>
      </c>
      <c r="AN131" s="73">
        <f t="shared" si="61"/>
        <v>0</v>
      </c>
      <c r="AO131" s="73">
        <f t="shared" si="62"/>
        <v>0</v>
      </c>
      <c r="AP131" s="73">
        <f t="shared" si="63"/>
        <v>0</v>
      </c>
      <c r="AQ131" s="73">
        <f t="shared" si="65"/>
        <v>75</v>
      </c>
      <c r="AR131" s="73"/>
      <c r="AS131" s="73" t="b">
        <f>AND('Match Sheet'!B163="B",'Match Sheet'!C163="TEMP OFF")</f>
        <v>0</v>
      </c>
      <c r="AT131" s="73" t="b">
        <f>AND('Match Sheet'!B163="B",'Match Sheet'!C163="TEMP ON")</f>
        <v>0</v>
      </c>
      <c r="AU131" s="73" t="b">
        <f>AND('Match Sheet'!B163 = "a",'Match Sheet'!C163 = "br-off")</f>
        <v>0</v>
      </c>
      <c r="AV131" s="73" t="b">
        <f>AND('Match Sheet'!B163 = "a",'Match Sheet'!C163 = "br-on")</f>
        <v>0</v>
      </c>
      <c r="AW131" s="73" t="b">
        <f>AND('Match Sheet'!B163="B",'Match Sheet'!C163="C BIN OFF")</f>
        <v>0</v>
      </c>
      <c r="AX131" s="73" t="b">
        <f>AND('Match Sheet'!B163="b",'Match Sheet'!C163="C BIN ON")</f>
        <v>0</v>
      </c>
      <c r="AY131" s="73" t="b">
        <f>AND('Match Sheet'!B163="B",'Match Sheet'!C163="SUB ON")</f>
        <v>0</v>
      </c>
      <c r="AZ131" s="73" t="b">
        <f>AND('Match Sheet'!B163="B",'Match Sheet'!C163="SUB OFF")</f>
        <v>0</v>
      </c>
      <c r="BA131" s="73" t="b">
        <f>AND('Match Sheet'!$B163="B",'Match Sheet'!$C163="RC")</f>
        <v>0</v>
      </c>
      <c r="BB131" s="73" t="b">
        <f>AND('Match Sheet'!$B163="B",'Match Sheet'!$C163="YC")</f>
        <v>0</v>
      </c>
      <c r="BC131" s="73" t="b">
        <f>AND('Match Sheet'!$B163="B",'Match Sheet'!$C163="2nd YC")</f>
        <v>0</v>
      </c>
    </row>
    <row r="132" spans="2:55" s="24" customFormat="1" x14ac:dyDescent="0.2">
      <c r="B132" s="73" t="b">
        <f>AND('Match Sheet'!B164 = "A",'Match Sheet'!C164 = "TRY")</f>
        <v>0</v>
      </c>
      <c r="C132" s="73" t="b">
        <f>AND('Match Sheet'!B164 = "A",'Match Sheet'!C164 = "PEN TRY")</f>
        <v>0</v>
      </c>
      <c r="D132" s="73" t="b">
        <f>AND('Match Sheet'!B164 = "A",'Match Sheet'!C164 = "CON")</f>
        <v>0</v>
      </c>
      <c r="E132" s="73" t="b">
        <f>AND('Match Sheet'!B164 = "A",'Match Sheet'!C164 = "PEN")</f>
        <v>0</v>
      </c>
      <c r="F132" s="73" t="b">
        <f>AND('Match Sheet'!B164 = "A",'Match Sheet'!C164 = "DG")</f>
        <v>0</v>
      </c>
      <c r="G132" s="73">
        <f t="shared" si="52"/>
        <v>0</v>
      </c>
      <c r="H132" s="73">
        <f t="shared" si="53"/>
        <v>0</v>
      </c>
      <c r="I132" s="73">
        <f t="shared" si="54"/>
        <v>0</v>
      </c>
      <c r="J132" s="73">
        <f t="shared" si="55"/>
        <v>0</v>
      </c>
      <c r="K132" s="73">
        <f t="shared" si="56"/>
        <v>0</v>
      </c>
      <c r="L132" s="73">
        <f t="shared" si="57"/>
        <v>0</v>
      </c>
      <c r="M132" s="73">
        <f t="shared" si="64"/>
        <v>5</v>
      </c>
      <c r="N132" s="73"/>
      <c r="O132" s="73"/>
      <c r="P132" s="73" t="b">
        <f>AND('Match Sheet'!B164 = "A",'Match Sheet'!C164 = "TEMP OFF")</f>
        <v>0</v>
      </c>
      <c r="Q132" s="73" t="b">
        <f>AND('Match Sheet'!B164 = "A",'Match Sheet'!C164 = "TEMP ON")</f>
        <v>0</v>
      </c>
      <c r="R132" s="73" t="b">
        <f>AND('Match Sheet'!B164 = "h",'Match Sheet'!C164 = "br-off")</f>
        <v>0</v>
      </c>
      <c r="S132" s="73" t="b">
        <f>AND('Match Sheet'!B164 = "h",'Match Sheet'!C164 = "br-on")</f>
        <v>0</v>
      </c>
      <c r="T132" s="73" t="b">
        <f>AND('Match Sheet'!B164 = "A",'Match Sheet'!C164 = "C BIN OFF")</f>
        <v>0</v>
      </c>
      <c r="U132" s="73" t="b">
        <f>AND('Match Sheet'!B164 = "A",'Match Sheet'!C164 = "C BIN ON")</f>
        <v>0</v>
      </c>
      <c r="V132" s="73" t="b">
        <f>AND('Match Sheet'!B164 = "A",'Match Sheet'!C164 = "SUB ON")</f>
        <v>0</v>
      </c>
      <c r="W132" s="73" t="b">
        <f>AND('Match Sheet'!B164 = "A",'Match Sheet'!C164 = "SUB OFF")</f>
        <v>0</v>
      </c>
      <c r="X132" s="73" t="b">
        <f>AND('Match Sheet'!$B164 = "A",'Match Sheet'!$C164 = "RC")</f>
        <v>0</v>
      </c>
      <c r="Y132" s="73" t="b">
        <f>AND('Match Sheet'!$B164 = "A",'Match Sheet'!$C164 = "YC")</f>
        <v>0</v>
      </c>
      <c r="Z132" s="73" t="b">
        <f>AND('Match Sheet'!$B164 = "A",'Match Sheet'!$C164 = "2nd YC")</f>
        <v>0</v>
      </c>
      <c r="AA132" s="73"/>
      <c r="AB132" s="73"/>
      <c r="AC132" s="73"/>
      <c r="AD132" s="73"/>
      <c r="AE132" s="25"/>
      <c r="AF132" s="73" t="b">
        <f>AND('Match Sheet'!B167="B",'Match Sheet'!C167="TRY")</f>
        <v>0</v>
      </c>
      <c r="AG132" s="73" t="b">
        <f>AND('Match Sheet'!B167="B",'Match Sheet'!C167="PEN TRY")</f>
        <v>0</v>
      </c>
      <c r="AH132" s="73" t="b">
        <f>AND('Match Sheet'!B167="B",'Match Sheet'!C167="CON")</f>
        <v>0</v>
      </c>
      <c r="AI132" s="73" t="b">
        <f>AND('Match Sheet'!B167="B",'Match Sheet'!C167="PEN")</f>
        <v>0</v>
      </c>
      <c r="AJ132" s="73" t="b">
        <f>AND('Match Sheet'!B167="B",'Match Sheet'!C167="DG")</f>
        <v>0</v>
      </c>
      <c r="AK132" s="73">
        <f t="shared" si="58"/>
        <v>0</v>
      </c>
      <c r="AL132" s="73">
        <f t="shared" si="59"/>
        <v>0</v>
      </c>
      <c r="AM132" s="73">
        <f t="shared" si="60"/>
        <v>0</v>
      </c>
      <c r="AN132" s="73">
        <f t="shared" si="61"/>
        <v>0</v>
      </c>
      <c r="AO132" s="73">
        <f t="shared" si="62"/>
        <v>0</v>
      </c>
      <c r="AP132" s="73">
        <f t="shared" si="63"/>
        <v>0</v>
      </c>
      <c r="AQ132" s="73">
        <f t="shared" si="65"/>
        <v>75</v>
      </c>
      <c r="AR132" s="73"/>
      <c r="AS132" s="73" t="b">
        <f>AND('Match Sheet'!B164="B",'Match Sheet'!C164="TEMP OFF")</f>
        <v>0</v>
      </c>
      <c r="AT132" s="73" t="b">
        <f>AND('Match Sheet'!B164="B",'Match Sheet'!C164="TEMP ON")</f>
        <v>0</v>
      </c>
      <c r="AU132" s="73" t="b">
        <f>AND('Match Sheet'!B164 = "a",'Match Sheet'!C164 = "br-off")</f>
        <v>0</v>
      </c>
      <c r="AV132" s="73" t="b">
        <f>AND('Match Sheet'!B164 = "a",'Match Sheet'!C164 = "br-on")</f>
        <v>0</v>
      </c>
      <c r="AW132" s="73" t="b">
        <f>AND('Match Sheet'!B164="B",'Match Sheet'!C164="C BIN OFF")</f>
        <v>0</v>
      </c>
      <c r="AX132" s="73" t="b">
        <f>AND('Match Sheet'!B164="b",'Match Sheet'!C164="C BIN ON")</f>
        <v>0</v>
      </c>
      <c r="AY132" s="73" t="b">
        <f>AND('Match Sheet'!B164="B",'Match Sheet'!C164="SUB ON")</f>
        <v>0</v>
      </c>
      <c r="AZ132" s="73" t="b">
        <f>AND('Match Sheet'!B164="B",'Match Sheet'!C164="SUB OFF")</f>
        <v>0</v>
      </c>
      <c r="BA132" s="73" t="b">
        <f>AND('Match Sheet'!$B164="B",'Match Sheet'!$C164="RC")</f>
        <v>0</v>
      </c>
      <c r="BB132" s="73" t="b">
        <f>AND('Match Sheet'!$B164="B",'Match Sheet'!$C164="YC")</f>
        <v>0</v>
      </c>
      <c r="BC132" s="73" t="b">
        <f>AND('Match Sheet'!$B164="B",'Match Sheet'!$C164="2nd YC")</f>
        <v>0</v>
      </c>
    </row>
    <row r="133" spans="2:55" s="24" customFormat="1" x14ac:dyDescent="0.2">
      <c r="B133" s="73" t="b">
        <f>AND('Match Sheet'!B165 = "A",'Match Sheet'!C165 = "TRY")</f>
        <v>0</v>
      </c>
      <c r="C133" s="73" t="b">
        <f>AND('Match Sheet'!B165 = "A",'Match Sheet'!C165 = "PEN TRY")</f>
        <v>0</v>
      </c>
      <c r="D133" s="73" t="b">
        <f>AND('Match Sheet'!B165 = "A",'Match Sheet'!C165 = "CON")</f>
        <v>0</v>
      </c>
      <c r="E133" s="73" t="b">
        <f>AND('Match Sheet'!B165 = "A",'Match Sheet'!C165 = "PEN")</f>
        <v>0</v>
      </c>
      <c r="F133" s="73" t="b">
        <f>AND('Match Sheet'!B165 = "A",'Match Sheet'!C165 = "DG")</f>
        <v>0</v>
      </c>
      <c r="G133" s="73">
        <f t="shared" si="52"/>
        <v>0</v>
      </c>
      <c r="H133" s="73">
        <f t="shared" si="53"/>
        <v>0</v>
      </c>
      <c r="I133" s="73">
        <f t="shared" si="54"/>
        <v>0</v>
      </c>
      <c r="J133" s="73">
        <f t="shared" si="55"/>
        <v>0</v>
      </c>
      <c r="K133" s="73">
        <f t="shared" si="56"/>
        <v>0</v>
      </c>
      <c r="L133" s="73">
        <f t="shared" si="57"/>
        <v>0</v>
      </c>
      <c r="M133" s="73">
        <f t="shared" si="64"/>
        <v>5</v>
      </c>
      <c r="N133" s="73"/>
      <c r="O133" s="73"/>
      <c r="P133" s="73" t="b">
        <f>AND('Match Sheet'!B165 = "A",'Match Sheet'!C165 = "TEMP OFF")</f>
        <v>0</v>
      </c>
      <c r="Q133" s="73" t="b">
        <f>AND('Match Sheet'!B165 = "A",'Match Sheet'!C165 = "TEMP ON")</f>
        <v>0</v>
      </c>
      <c r="R133" s="73" t="b">
        <f>AND('Match Sheet'!B165 = "h",'Match Sheet'!C165 = "br-off")</f>
        <v>0</v>
      </c>
      <c r="S133" s="73" t="b">
        <f>AND('Match Sheet'!B165 = "h",'Match Sheet'!C165 = "br-on")</f>
        <v>0</v>
      </c>
      <c r="T133" s="73" t="b">
        <f>AND('Match Sheet'!B165 = "A",'Match Sheet'!C165 = "C BIN OFF")</f>
        <v>0</v>
      </c>
      <c r="U133" s="73" t="b">
        <f>AND('Match Sheet'!B165 = "A",'Match Sheet'!C165 = "C BIN ON")</f>
        <v>0</v>
      </c>
      <c r="V133" s="73" t="b">
        <f>AND('Match Sheet'!B165 = "A",'Match Sheet'!C165 = "SUB ON")</f>
        <v>0</v>
      </c>
      <c r="W133" s="73" t="b">
        <f>AND('Match Sheet'!B165 = "A",'Match Sheet'!C165 = "SUB OFF")</f>
        <v>0</v>
      </c>
      <c r="X133" s="73" t="b">
        <f>AND('Match Sheet'!$B165 = "A",'Match Sheet'!$C165 = "RC")</f>
        <v>0</v>
      </c>
      <c r="Y133" s="73" t="b">
        <f>AND('Match Sheet'!$B165 = "A",'Match Sheet'!$C165 = "YC")</f>
        <v>0</v>
      </c>
      <c r="Z133" s="73" t="b">
        <f>AND('Match Sheet'!$B165 = "A",'Match Sheet'!$C165 = "2nd YC")</f>
        <v>0</v>
      </c>
      <c r="AA133" s="73"/>
      <c r="AB133" s="73"/>
      <c r="AC133" s="73"/>
      <c r="AD133" s="73"/>
      <c r="AE133" s="25"/>
      <c r="AF133" s="73" t="b">
        <f>AND('Match Sheet'!B168="B",'Match Sheet'!C168="TRY")</f>
        <v>0</v>
      </c>
      <c r="AG133" s="73" t="b">
        <f>AND('Match Sheet'!B168="B",'Match Sheet'!C168="PEN TRY")</f>
        <v>0</v>
      </c>
      <c r="AH133" s="73" t="b">
        <f>AND('Match Sheet'!B168="B",'Match Sheet'!C168="CON")</f>
        <v>0</v>
      </c>
      <c r="AI133" s="73" t="b">
        <f>AND('Match Sheet'!B168="B",'Match Sheet'!C168="PEN")</f>
        <v>0</v>
      </c>
      <c r="AJ133" s="73" t="b">
        <f>AND('Match Sheet'!B168="B",'Match Sheet'!C168="DG")</f>
        <v>0</v>
      </c>
      <c r="AK133" s="73">
        <f t="shared" si="58"/>
        <v>0</v>
      </c>
      <c r="AL133" s="73">
        <f t="shared" si="59"/>
        <v>0</v>
      </c>
      <c r="AM133" s="73">
        <f t="shared" si="60"/>
        <v>0</v>
      </c>
      <c r="AN133" s="73">
        <f t="shared" si="61"/>
        <v>0</v>
      </c>
      <c r="AO133" s="73">
        <f t="shared" si="62"/>
        <v>0</v>
      </c>
      <c r="AP133" s="73">
        <f t="shared" si="63"/>
        <v>0</v>
      </c>
      <c r="AQ133" s="73">
        <f t="shared" si="65"/>
        <v>75</v>
      </c>
      <c r="AR133" s="73"/>
      <c r="AS133" s="73" t="b">
        <f>AND('Match Sheet'!B165="B",'Match Sheet'!C165="TEMP OFF")</f>
        <v>0</v>
      </c>
      <c r="AT133" s="73" t="b">
        <f>AND('Match Sheet'!B165="B",'Match Sheet'!C165="TEMP ON")</f>
        <v>0</v>
      </c>
      <c r="AU133" s="73" t="b">
        <f>AND('Match Sheet'!B165 = "a",'Match Sheet'!C165 = "br-off")</f>
        <v>0</v>
      </c>
      <c r="AV133" s="73" t="b">
        <f>AND('Match Sheet'!B165 = "a",'Match Sheet'!C165 = "br-on")</f>
        <v>0</v>
      </c>
      <c r="AW133" s="73" t="b">
        <f>AND('Match Sheet'!B165="B",'Match Sheet'!C165="C BIN OFF")</f>
        <v>0</v>
      </c>
      <c r="AX133" s="73" t="b">
        <f>AND('Match Sheet'!B165="b",'Match Sheet'!C165="C BIN ON")</f>
        <v>0</v>
      </c>
      <c r="AY133" s="73" t="b">
        <f>AND('Match Sheet'!B165="B",'Match Sheet'!C165="SUB ON")</f>
        <v>0</v>
      </c>
      <c r="AZ133" s="73" t="b">
        <f>AND('Match Sheet'!B165="B",'Match Sheet'!C165="SUB OFF")</f>
        <v>0</v>
      </c>
      <c r="BA133" s="73" t="b">
        <f>AND('Match Sheet'!$B165="B",'Match Sheet'!$C165="RC")</f>
        <v>0</v>
      </c>
      <c r="BB133" s="73" t="b">
        <f>AND('Match Sheet'!$B165="B",'Match Sheet'!$C165="YC")</f>
        <v>0</v>
      </c>
      <c r="BC133" s="73" t="b">
        <f>AND('Match Sheet'!$B165="B",'Match Sheet'!$C165="2nd YC")</f>
        <v>0</v>
      </c>
    </row>
    <row r="134" spans="2:55" s="24" customFormat="1" x14ac:dyDescent="0.2">
      <c r="B134" s="73" t="b">
        <f>AND('Match Sheet'!B166 = "A",'Match Sheet'!C166 = "TRY")</f>
        <v>0</v>
      </c>
      <c r="C134" s="73" t="b">
        <f>AND('Match Sheet'!B166 = "A",'Match Sheet'!C166 = "PEN TRY")</f>
        <v>0</v>
      </c>
      <c r="D134" s="73" t="b">
        <f>AND('Match Sheet'!B166 = "A",'Match Sheet'!C166 = "CON")</f>
        <v>0</v>
      </c>
      <c r="E134" s="73" t="b">
        <f>AND('Match Sheet'!B166 = "A",'Match Sheet'!C166 = "PEN")</f>
        <v>0</v>
      </c>
      <c r="F134" s="73" t="b">
        <f>AND('Match Sheet'!B166 = "A",'Match Sheet'!C166 = "DG")</f>
        <v>0</v>
      </c>
      <c r="G134" s="73">
        <f t="shared" si="52"/>
        <v>0</v>
      </c>
      <c r="H134" s="73">
        <f t="shared" si="53"/>
        <v>0</v>
      </c>
      <c r="I134" s="73">
        <f t="shared" si="54"/>
        <v>0</v>
      </c>
      <c r="J134" s="73">
        <f t="shared" si="55"/>
        <v>0</v>
      </c>
      <c r="K134" s="73">
        <f t="shared" si="56"/>
        <v>0</v>
      </c>
      <c r="L134" s="73">
        <f t="shared" si="57"/>
        <v>0</v>
      </c>
      <c r="M134" s="73">
        <f t="shared" si="64"/>
        <v>5</v>
      </c>
      <c r="N134" s="73"/>
      <c r="O134" s="73"/>
      <c r="P134" s="73" t="b">
        <f>AND('Match Sheet'!B166 = "A",'Match Sheet'!C166 = "TEMP OFF")</f>
        <v>0</v>
      </c>
      <c r="Q134" s="73" t="b">
        <f>AND('Match Sheet'!B166 = "A",'Match Sheet'!C166 = "TEMP ON")</f>
        <v>0</v>
      </c>
      <c r="R134" s="73" t="b">
        <f>AND('Match Sheet'!B166 = "h",'Match Sheet'!C166 = "br-off")</f>
        <v>0</v>
      </c>
      <c r="S134" s="73" t="b">
        <f>AND('Match Sheet'!B166 = "h",'Match Sheet'!C166 = "br-on")</f>
        <v>0</v>
      </c>
      <c r="T134" s="73" t="b">
        <f>AND('Match Sheet'!B166 = "A",'Match Sheet'!C166 = "C BIN OFF")</f>
        <v>0</v>
      </c>
      <c r="U134" s="73" t="b">
        <f>AND('Match Sheet'!B166 = "A",'Match Sheet'!C166 = "C BIN ON")</f>
        <v>0</v>
      </c>
      <c r="V134" s="73" t="b">
        <f>AND('Match Sheet'!B166 = "A",'Match Sheet'!C166 = "SUB ON")</f>
        <v>0</v>
      </c>
      <c r="W134" s="73" t="b">
        <f>AND('Match Sheet'!B166 = "A",'Match Sheet'!C166 = "SUB OFF")</f>
        <v>0</v>
      </c>
      <c r="X134" s="73" t="b">
        <f>AND('Match Sheet'!$B166 = "A",'Match Sheet'!$C166 = "RC")</f>
        <v>0</v>
      </c>
      <c r="Y134" s="73" t="b">
        <f>AND('Match Sheet'!$B166 = "A",'Match Sheet'!$C166 = "YC")</f>
        <v>0</v>
      </c>
      <c r="Z134" s="73" t="b">
        <f>AND('Match Sheet'!$B166 = "A",'Match Sheet'!$C166 = "2nd YC")</f>
        <v>0</v>
      </c>
      <c r="AA134" s="73"/>
      <c r="AB134" s="73"/>
      <c r="AC134" s="73"/>
      <c r="AD134" s="73"/>
      <c r="AE134" s="25"/>
      <c r="AF134" s="73" t="b">
        <f>AND('Match Sheet'!B169="B",'Match Sheet'!C169="TRY")</f>
        <v>0</v>
      </c>
      <c r="AG134" s="73" t="b">
        <f>AND('Match Sheet'!B169="B",'Match Sheet'!C169="PEN TRY")</f>
        <v>0</v>
      </c>
      <c r="AH134" s="73" t="b">
        <f>AND('Match Sheet'!B169="B",'Match Sheet'!C169="CON")</f>
        <v>0</v>
      </c>
      <c r="AI134" s="73" t="b">
        <f>AND('Match Sheet'!B169="B",'Match Sheet'!C169="PEN")</f>
        <v>0</v>
      </c>
      <c r="AJ134" s="73" t="b">
        <f>AND('Match Sheet'!B169="B",'Match Sheet'!C169="DG")</f>
        <v>0</v>
      </c>
      <c r="AK134" s="73">
        <f t="shared" si="58"/>
        <v>0</v>
      </c>
      <c r="AL134" s="73">
        <f t="shared" si="59"/>
        <v>0</v>
      </c>
      <c r="AM134" s="73">
        <f t="shared" si="60"/>
        <v>0</v>
      </c>
      <c r="AN134" s="73">
        <f t="shared" si="61"/>
        <v>0</v>
      </c>
      <c r="AO134" s="73">
        <f t="shared" si="62"/>
        <v>0</v>
      </c>
      <c r="AP134" s="73">
        <f t="shared" si="63"/>
        <v>0</v>
      </c>
      <c r="AQ134" s="73">
        <f t="shared" si="65"/>
        <v>75</v>
      </c>
      <c r="AR134" s="73"/>
      <c r="AS134" s="73" t="b">
        <f>AND('Match Sheet'!B166="B",'Match Sheet'!C166="TEMP OFF")</f>
        <v>0</v>
      </c>
      <c r="AT134" s="73" t="b">
        <f>AND('Match Sheet'!B166="B",'Match Sheet'!C166="TEMP ON")</f>
        <v>0</v>
      </c>
      <c r="AU134" s="73" t="b">
        <f>AND('Match Sheet'!B166 = "a",'Match Sheet'!C166 = "br-off")</f>
        <v>0</v>
      </c>
      <c r="AV134" s="73" t="b">
        <f>AND('Match Sheet'!B166 = "a",'Match Sheet'!C166 = "br-on")</f>
        <v>0</v>
      </c>
      <c r="AW134" s="73" t="b">
        <f>AND('Match Sheet'!B166="B",'Match Sheet'!C166="C BIN OFF")</f>
        <v>0</v>
      </c>
      <c r="AX134" s="73" t="b">
        <f>AND('Match Sheet'!B166="b",'Match Sheet'!C166="C BIN ON")</f>
        <v>0</v>
      </c>
      <c r="AY134" s="73" t="b">
        <f>AND('Match Sheet'!B166="B",'Match Sheet'!C166="SUB ON")</f>
        <v>0</v>
      </c>
      <c r="AZ134" s="73" t="b">
        <f>AND('Match Sheet'!B166="B",'Match Sheet'!C166="SUB OFF")</f>
        <v>0</v>
      </c>
      <c r="BA134" s="73" t="b">
        <f>AND('Match Sheet'!$B166="B",'Match Sheet'!$C166="RC")</f>
        <v>0</v>
      </c>
      <c r="BB134" s="73" t="b">
        <f>AND('Match Sheet'!$B166="B",'Match Sheet'!$C166="YC")</f>
        <v>0</v>
      </c>
      <c r="BC134" s="73" t="b">
        <f>AND('Match Sheet'!$B166="B",'Match Sheet'!$C166="2nd YC")</f>
        <v>0</v>
      </c>
    </row>
    <row r="135" spans="2:55" s="24" customFormat="1" x14ac:dyDescent="0.2">
      <c r="B135" s="73" t="b">
        <f>AND('Match Sheet'!B167 = "A",'Match Sheet'!C167 = "TRY")</f>
        <v>0</v>
      </c>
      <c r="C135" s="73" t="b">
        <f>AND('Match Sheet'!B167 = "A",'Match Sheet'!C167 = "PEN TRY")</f>
        <v>0</v>
      </c>
      <c r="D135" s="73" t="b">
        <f>AND('Match Sheet'!B167 = "A",'Match Sheet'!C167 = "CON")</f>
        <v>0</v>
      </c>
      <c r="E135" s="73" t="b">
        <f>AND('Match Sheet'!B167 = "A",'Match Sheet'!C167 = "PEN")</f>
        <v>0</v>
      </c>
      <c r="F135" s="73" t="b">
        <f>AND('Match Sheet'!B167 = "A",'Match Sheet'!C167 = "DG")</f>
        <v>0</v>
      </c>
      <c r="G135" s="73">
        <f t="shared" si="52"/>
        <v>0</v>
      </c>
      <c r="H135" s="73">
        <f t="shared" si="53"/>
        <v>0</v>
      </c>
      <c r="I135" s="73">
        <f t="shared" si="54"/>
        <v>0</v>
      </c>
      <c r="J135" s="73">
        <f t="shared" si="55"/>
        <v>0</v>
      </c>
      <c r="K135" s="73">
        <f t="shared" si="56"/>
        <v>0</v>
      </c>
      <c r="L135" s="73">
        <f t="shared" si="57"/>
        <v>0</v>
      </c>
      <c r="M135" s="73">
        <f t="shared" si="64"/>
        <v>5</v>
      </c>
      <c r="N135" s="73"/>
      <c r="O135" s="73"/>
      <c r="P135" s="73" t="b">
        <f>AND('Match Sheet'!B167 = "A",'Match Sheet'!C167 = "TEMP OFF")</f>
        <v>0</v>
      </c>
      <c r="Q135" s="73" t="b">
        <f>AND('Match Sheet'!B167 = "A",'Match Sheet'!C167 = "TEMP ON")</f>
        <v>0</v>
      </c>
      <c r="R135" s="73" t="b">
        <f>AND('Match Sheet'!B167 = "h",'Match Sheet'!C167 = "br-off")</f>
        <v>0</v>
      </c>
      <c r="S135" s="73" t="b">
        <f>AND('Match Sheet'!B167 = "h",'Match Sheet'!C167 = "br-on")</f>
        <v>0</v>
      </c>
      <c r="T135" s="73" t="b">
        <f>AND('Match Sheet'!B167 = "A",'Match Sheet'!C167 = "C BIN OFF")</f>
        <v>0</v>
      </c>
      <c r="U135" s="73" t="b">
        <f>AND('Match Sheet'!B167 = "A",'Match Sheet'!C167 = "C BIN ON")</f>
        <v>0</v>
      </c>
      <c r="V135" s="73" t="b">
        <f>AND('Match Sheet'!B167 = "A",'Match Sheet'!C167 = "SUB ON")</f>
        <v>0</v>
      </c>
      <c r="W135" s="73" t="b">
        <f>AND('Match Sheet'!B167 = "A",'Match Sheet'!C167 = "SUB OFF")</f>
        <v>0</v>
      </c>
      <c r="X135" s="73" t="b">
        <f>AND('Match Sheet'!$B167 = "A",'Match Sheet'!$C167 = "RC")</f>
        <v>0</v>
      </c>
      <c r="Y135" s="73" t="b">
        <f>AND('Match Sheet'!$B167 = "A",'Match Sheet'!$C167 = "YC")</f>
        <v>0</v>
      </c>
      <c r="Z135" s="73" t="b">
        <f>AND('Match Sheet'!$B167 = "A",'Match Sheet'!$C167 = "2nd YC")</f>
        <v>0</v>
      </c>
      <c r="AA135" s="73"/>
      <c r="AB135" s="73"/>
      <c r="AC135" s="73"/>
      <c r="AD135" s="73"/>
      <c r="AE135" s="25"/>
      <c r="AF135" s="73" t="b">
        <f>AND('Match Sheet'!B170="B",'Match Sheet'!C170="TRY")</f>
        <v>0</v>
      </c>
      <c r="AG135" s="73" t="b">
        <f>AND('Match Sheet'!B170="B",'Match Sheet'!C170="PEN TRY")</f>
        <v>0</v>
      </c>
      <c r="AH135" s="73" t="b">
        <f>AND('Match Sheet'!B170="B",'Match Sheet'!C170="CON")</f>
        <v>0</v>
      </c>
      <c r="AI135" s="73" t="b">
        <f>AND('Match Sheet'!B170="B",'Match Sheet'!C170="PEN")</f>
        <v>0</v>
      </c>
      <c r="AJ135" s="73" t="b">
        <f>AND('Match Sheet'!B170="B",'Match Sheet'!C170="DG")</f>
        <v>0</v>
      </c>
      <c r="AK135" s="73">
        <f t="shared" si="58"/>
        <v>0</v>
      </c>
      <c r="AL135" s="73">
        <f t="shared" si="59"/>
        <v>0</v>
      </c>
      <c r="AM135" s="73">
        <f t="shared" si="60"/>
        <v>0</v>
      </c>
      <c r="AN135" s="73">
        <f t="shared" si="61"/>
        <v>0</v>
      </c>
      <c r="AO135" s="73">
        <f t="shared" si="62"/>
        <v>0</v>
      </c>
      <c r="AP135" s="73">
        <f t="shared" si="63"/>
        <v>0</v>
      </c>
      <c r="AQ135" s="73">
        <f t="shared" si="65"/>
        <v>75</v>
      </c>
      <c r="AR135" s="73"/>
      <c r="AS135" s="73" t="b">
        <f>AND('Match Sheet'!B167="B",'Match Sheet'!C167="TEMP OFF")</f>
        <v>0</v>
      </c>
      <c r="AT135" s="73" t="b">
        <f>AND('Match Sheet'!B167="B",'Match Sheet'!C167="TEMP ON")</f>
        <v>0</v>
      </c>
      <c r="AU135" s="73" t="b">
        <f>AND('Match Sheet'!B167 = "a",'Match Sheet'!C167 = "br-off")</f>
        <v>0</v>
      </c>
      <c r="AV135" s="73" t="b">
        <f>AND('Match Sheet'!B167 = "a",'Match Sheet'!C167 = "br-on")</f>
        <v>0</v>
      </c>
      <c r="AW135" s="73" t="b">
        <f>AND('Match Sheet'!B167="B",'Match Sheet'!C167="C BIN OFF")</f>
        <v>0</v>
      </c>
      <c r="AX135" s="73" t="b">
        <f>AND('Match Sheet'!B167="b",'Match Sheet'!C167="C BIN ON")</f>
        <v>0</v>
      </c>
      <c r="AY135" s="73" t="b">
        <f>AND('Match Sheet'!B167="B",'Match Sheet'!C167="SUB ON")</f>
        <v>0</v>
      </c>
      <c r="AZ135" s="73" t="b">
        <f>AND('Match Sheet'!B167="B",'Match Sheet'!C167="SUB OFF")</f>
        <v>0</v>
      </c>
      <c r="BA135" s="73" t="b">
        <f>AND('Match Sheet'!$B167="B",'Match Sheet'!$C167="RC")</f>
        <v>0</v>
      </c>
      <c r="BB135" s="73" t="b">
        <f>AND('Match Sheet'!$B167="B",'Match Sheet'!$C167="YC")</f>
        <v>0</v>
      </c>
      <c r="BC135" s="73" t="b">
        <f>AND('Match Sheet'!$B167="B",'Match Sheet'!$C167="2nd YC")</f>
        <v>0</v>
      </c>
    </row>
    <row r="136" spans="2:55" s="24" customFormat="1" x14ac:dyDescent="0.2">
      <c r="B136" s="73" t="b">
        <f>AND('Match Sheet'!B168 = "A",'Match Sheet'!C168 = "TRY")</f>
        <v>0</v>
      </c>
      <c r="C136" s="73" t="b">
        <f>AND('Match Sheet'!B168 = "A",'Match Sheet'!C168 = "PEN TRY")</f>
        <v>0</v>
      </c>
      <c r="D136" s="73" t="b">
        <f>AND('Match Sheet'!B168 = "A",'Match Sheet'!C168 = "CON")</f>
        <v>0</v>
      </c>
      <c r="E136" s="73" t="b">
        <f>AND('Match Sheet'!B168 = "A",'Match Sheet'!C168 = "PEN")</f>
        <v>0</v>
      </c>
      <c r="F136" s="73" t="b">
        <f>AND('Match Sheet'!B168 = "A",'Match Sheet'!C168 = "DG")</f>
        <v>0</v>
      </c>
      <c r="G136" s="73">
        <f t="shared" si="52"/>
        <v>0</v>
      </c>
      <c r="H136" s="73">
        <f t="shared" si="53"/>
        <v>0</v>
      </c>
      <c r="I136" s="73">
        <f t="shared" si="54"/>
        <v>0</v>
      </c>
      <c r="J136" s="73">
        <f t="shared" si="55"/>
        <v>0</v>
      </c>
      <c r="K136" s="73">
        <f t="shared" si="56"/>
        <v>0</v>
      </c>
      <c r="L136" s="73">
        <f t="shared" si="57"/>
        <v>0</v>
      </c>
      <c r="M136" s="73">
        <f t="shared" si="64"/>
        <v>5</v>
      </c>
      <c r="N136" s="73"/>
      <c r="O136" s="73"/>
      <c r="P136" s="73" t="b">
        <f>AND('Match Sheet'!B168 = "A",'Match Sheet'!C168 = "TEMP OFF")</f>
        <v>0</v>
      </c>
      <c r="Q136" s="73" t="b">
        <f>AND('Match Sheet'!B168 = "A",'Match Sheet'!C168 = "TEMP ON")</f>
        <v>0</v>
      </c>
      <c r="R136" s="73" t="b">
        <f>AND('Match Sheet'!B168 = "h",'Match Sheet'!C168 = "br-off")</f>
        <v>0</v>
      </c>
      <c r="S136" s="73" t="b">
        <f>AND('Match Sheet'!B168 = "h",'Match Sheet'!C168 = "br-on")</f>
        <v>0</v>
      </c>
      <c r="T136" s="73" t="b">
        <f>AND('Match Sheet'!B168 = "A",'Match Sheet'!C168 = "C BIN OFF")</f>
        <v>0</v>
      </c>
      <c r="U136" s="73" t="b">
        <f>AND('Match Sheet'!B168 = "A",'Match Sheet'!C168 = "C BIN ON")</f>
        <v>0</v>
      </c>
      <c r="V136" s="73" t="b">
        <f>AND('Match Sheet'!B168 = "A",'Match Sheet'!C168 = "SUB ON")</f>
        <v>0</v>
      </c>
      <c r="W136" s="73" t="b">
        <f>AND('Match Sheet'!B168 = "A",'Match Sheet'!C168 = "SUB OFF")</f>
        <v>0</v>
      </c>
      <c r="X136" s="73" t="b">
        <f>AND('Match Sheet'!$B168 = "A",'Match Sheet'!$C168 = "RC")</f>
        <v>0</v>
      </c>
      <c r="Y136" s="73" t="b">
        <f>AND('Match Sheet'!$B168 = "A",'Match Sheet'!$C168 = "YC")</f>
        <v>0</v>
      </c>
      <c r="Z136" s="73" t="b">
        <f>AND('Match Sheet'!$B168 = "A",'Match Sheet'!$C168 = "2nd YC")</f>
        <v>0</v>
      </c>
      <c r="AA136" s="73"/>
      <c r="AB136" s="73"/>
      <c r="AC136" s="73"/>
      <c r="AD136" s="73"/>
      <c r="AE136" s="25"/>
      <c r="AF136" s="73" t="b">
        <f>AND('Match Sheet'!B171="B",'Match Sheet'!C171="TRY")</f>
        <v>0</v>
      </c>
      <c r="AG136" s="73" t="b">
        <f>AND('Match Sheet'!B171="B",'Match Sheet'!C171="PEN TRY")</f>
        <v>0</v>
      </c>
      <c r="AH136" s="73" t="b">
        <f>AND('Match Sheet'!B171="B",'Match Sheet'!C171="CON")</f>
        <v>0</v>
      </c>
      <c r="AI136" s="73" t="b">
        <f>AND('Match Sheet'!B171="B",'Match Sheet'!C171="PEN")</f>
        <v>0</v>
      </c>
      <c r="AJ136" s="73" t="b">
        <f>AND('Match Sheet'!B171="B",'Match Sheet'!C171="DG")</f>
        <v>0</v>
      </c>
      <c r="AK136" s="73">
        <f t="shared" si="58"/>
        <v>0</v>
      </c>
      <c r="AL136" s="73">
        <f t="shared" si="59"/>
        <v>0</v>
      </c>
      <c r="AM136" s="73">
        <f t="shared" si="60"/>
        <v>0</v>
      </c>
      <c r="AN136" s="73">
        <f t="shared" si="61"/>
        <v>0</v>
      </c>
      <c r="AO136" s="73">
        <f t="shared" si="62"/>
        <v>0</v>
      </c>
      <c r="AP136" s="73">
        <f t="shared" si="63"/>
        <v>0</v>
      </c>
      <c r="AQ136" s="73">
        <f t="shared" si="65"/>
        <v>75</v>
      </c>
      <c r="AR136" s="73"/>
      <c r="AS136" s="73" t="b">
        <f>AND('Match Sheet'!B168="B",'Match Sheet'!C168="TEMP OFF")</f>
        <v>0</v>
      </c>
      <c r="AT136" s="73" t="b">
        <f>AND('Match Sheet'!B168="B",'Match Sheet'!C168="TEMP ON")</f>
        <v>0</v>
      </c>
      <c r="AU136" s="73" t="b">
        <f>AND('Match Sheet'!B168 = "a",'Match Sheet'!C168 = "br-off")</f>
        <v>0</v>
      </c>
      <c r="AV136" s="73" t="b">
        <f>AND('Match Sheet'!B168 = "a",'Match Sheet'!C168 = "br-on")</f>
        <v>0</v>
      </c>
      <c r="AW136" s="73" t="b">
        <f>AND('Match Sheet'!B168="B",'Match Sheet'!C168="C BIN OFF")</f>
        <v>0</v>
      </c>
      <c r="AX136" s="73" t="b">
        <f>AND('Match Sheet'!B168="b",'Match Sheet'!C168="C BIN ON")</f>
        <v>0</v>
      </c>
      <c r="AY136" s="73" t="b">
        <f>AND('Match Sheet'!B168="B",'Match Sheet'!C168="SUB ON")</f>
        <v>0</v>
      </c>
      <c r="AZ136" s="73" t="b">
        <f>AND('Match Sheet'!B168="B",'Match Sheet'!C168="SUB OFF")</f>
        <v>0</v>
      </c>
      <c r="BA136" s="73" t="b">
        <f>AND('Match Sheet'!$B168="B",'Match Sheet'!$C168="RC")</f>
        <v>0</v>
      </c>
      <c r="BB136" s="73" t="b">
        <f>AND('Match Sheet'!$B168="B",'Match Sheet'!$C168="YC")</f>
        <v>0</v>
      </c>
      <c r="BC136" s="73" t="b">
        <f>AND('Match Sheet'!$B168="B",'Match Sheet'!$C168="2nd YC")</f>
        <v>0</v>
      </c>
    </row>
    <row r="137" spans="2:55" s="24" customFormat="1" x14ac:dyDescent="0.2">
      <c r="B137" s="73" t="b">
        <f>AND('Match Sheet'!B169 = "A",'Match Sheet'!C169 = "TRY")</f>
        <v>0</v>
      </c>
      <c r="C137" s="73" t="b">
        <f>AND('Match Sheet'!B169 = "A",'Match Sheet'!C169 = "PEN TRY")</f>
        <v>0</v>
      </c>
      <c r="D137" s="73" t="b">
        <f>AND('Match Sheet'!B169 = "A",'Match Sheet'!C169 = "CON")</f>
        <v>0</v>
      </c>
      <c r="E137" s="73" t="b">
        <f>AND('Match Sheet'!B169 = "A",'Match Sheet'!C169 = "PEN")</f>
        <v>0</v>
      </c>
      <c r="F137" s="73" t="b">
        <f>AND('Match Sheet'!B169 = "A",'Match Sheet'!C169 = "DG")</f>
        <v>0</v>
      </c>
      <c r="G137" s="73">
        <f t="shared" si="52"/>
        <v>0</v>
      </c>
      <c r="H137" s="73">
        <f t="shared" si="53"/>
        <v>0</v>
      </c>
      <c r="I137" s="73">
        <f t="shared" si="54"/>
        <v>0</v>
      </c>
      <c r="J137" s="73">
        <f t="shared" si="55"/>
        <v>0</v>
      </c>
      <c r="K137" s="73">
        <f t="shared" si="56"/>
        <v>0</v>
      </c>
      <c r="L137" s="73">
        <f t="shared" si="57"/>
        <v>0</v>
      </c>
      <c r="M137" s="73">
        <f t="shared" si="64"/>
        <v>5</v>
      </c>
      <c r="N137" s="73"/>
      <c r="O137" s="73"/>
      <c r="P137" s="73" t="b">
        <f>AND('Match Sheet'!B169 = "A",'Match Sheet'!C169 = "TEMP OFF")</f>
        <v>0</v>
      </c>
      <c r="Q137" s="73" t="b">
        <f>AND('Match Sheet'!B169 = "A",'Match Sheet'!C169 = "TEMP ON")</f>
        <v>0</v>
      </c>
      <c r="R137" s="73" t="b">
        <f>AND('Match Sheet'!B169 = "h",'Match Sheet'!C169 = "br-off")</f>
        <v>0</v>
      </c>
      <c r="S137" s="73" t="b">
        <f>AND('Match Sheet'!B169 = "h",'Match Sheet'!C169 = "br-on")</f>
        <v>0</v>
      </c>
      <c r="T137" s="73" t="b">
        <f>AND('Match Sheet'!B169 = "A",'Match Sheet'!C169 = "C BIN OFF")</f>
        <v>0</v>
      </c>
      <c r="U137" s="73" t="b">
        <f>AND('Match Sheet'!B169 = "A",'Match Sheet'!C169 = "C BIN ON")</f>
        <v>0</v>
      </c>
      <c r="V137" s="73" t="b">
        <f>AND('Match Sheet'!B169 = "A",'Match Sheet'!C169 = "SUB ON")</f>
        <v>0</v>
      </c>
      <c r="W137" s="73" t="b">
        <f>AND('Match Sheet'!B169 = "A",'Match Sheet'!C169 = "SUB OFF")</f>
        <v>0</v>
      </c>
      <c r="X137" s="73" t="b">
        <f>AND('Match Sheet'!$B169 = "A",'Match Sheet'!$C169 = "RC")</f>
        <v>0</v>
      </c>
      <c r="Y137" s="73" t="b">
        <f>AND('Match Sheet'!$B169 = "A",'Match Sheet'!$C169 = "YC")</f>
        <v>0</v>
      </c>
      <c r="Z137" s="73" t="b">
        <f>AND('Match Sheet'!$B169 = "A",'Match Sheet'!$C169 = "2nd YC")</f>
        <v>0</v>
      </c>
      <c r="AA137" s="73"/>
      <c r="AB137" s="73"/>
      <c r="AC137" s="73"/>
      <c r="AD137" s="73"/>
      <c r="AE137" s="25"/>
      <c r="AF137" s="73" t="b">
        <f>AND('Match Sheet'!B172="B",'Match Sheet'!C172="TRY")</f>
        <v>0</v>
      </c>
      <c r="AG137" s="73" t="b">
        <f>AND('Match Sheet'!B172="B",'Match Sheet'!C172="PEN TRY")</f>
        <v>0</v>
      </c>
      <c r="AH137" s="73" t="b">
        <f>AND('Match Sheet'!B172="B",'Match Sheet'!C172="CON")</f>
        <v>0</v>
      </c>
      <c r="AI137" s="73" t="b">
        <f>AND('Match Sheet'!B172="B",'Match Sheet'!C172="PEN")</f>
        <v>0</v>
      </c>
      <c r="AJ137" s="73" t="b">
        <f>AND('Match Sheet'!B172="B",'Match Sheet'!C172="DG")</f>
        <v>0</v>
      </c>
      <c r="AK137" s="73">
        <f t="shared" si="58"/>
        <v>0</v>
      </c>
      <c r="AL137" s="73">
        <f t="shared" si="59"/>
        <v>0</v>
      </c>
      <c r="AM137" s="73">
        <f t="shared" si="60"/>
        <v>0</v>
      </c>
      <c r="AN137" s="73">
        <f t="shared" si="61"/>
        <v>0</v>
      </c>
      <c r="AO137" s="73">
        <f t="shared" si="62"/>
        <v>0</v>
      </c>
      <c r="AP137" s="73">
        <f t="shared" si="63"/>
        <v>0</v>
      </c>
      <c r="AQ137" s="73">
        <f t="shared" si="65"/>
        <v>75</v>
      </c>
      <c r="AR137" s="73"/>
      <c r="AS137" s="73" t="b">
        <f>AND('Match Sheet'!B169="B",'Match Sheet'!C169="TEMP OFF")</f>
        <v>0</v>
      </c>
      <c r="AT137" s="73" t="b">
        <f>AND('Match Sheet'!B169="B",'Match Sheet'!C169="TEMP ON")</f>
        <v>0</v>
      </c>
      <c r="AU137" s="73" t="b">
        <f>AND('Match Sheet'!B169 = "a",'Match Sheet'!C169 = "br-off")</f>
        <v>0</v>
      </c>
      <c r="AV137" s="73" t="b">
        <f>AND('Match Sheet'!B169 = "a",'Match Sheet'!C169 = "br-on")</f>
        <v>0</v>
      </c>
      <c r="AW137" s="73" t="b">
        <f>AND('Match Sheet'!B169="B",'Match Sheet'!C169="C BIN OFF")</f>
        <v>0</v>
      </c>
      <c r="AX137" s="73" t="b">
        <f>AND('Match Sheet'!B169="b",'Match Sheet'!C169="C BIN ON")</f>
        <v>0</v>
      </c>
      <c r="AY137" s="73" t="b">
        <f>AND('Match Sheet'!B169="B",'Match Sheet'!C169="SUB ON")</f>
        <v>0</v>
      </c>
      <c r="AZ137" s="73" t="b">
        <f>AND('Match Sheet'!B169="B",'Match Sheet'!C169="SUB OFF")</f>
        <v>0</v>
      </c>
      <c r="BA137" s="73" t="b">
        <f>AND('Match Sheet'!$B169="B",'Match Sheet'!$C169="RC")</f>
        <v>0</v>
      </c>
      <c r="BB137" s="73" t="b">
        <f>AND('Match Sheet'!$B169="B",'Match Sheet'!$C169="YC")</f>
        <v>0</v>
      </c>
      <c r="BC137" s="73" t="b">
        <f>AND('Match Sheet'!$B169="B",'Match Sheet'!$C169="2nd YC")</f>
        <v>0</v>
      </c>
    </row>
    <row r="138" spans="2:55" s="24" customFormat="1" x14ac:dyDescent="0.2">
      <c r="B138" s="24">
        <f>COUNTIF(B12:B137,TRUE)</f>
        <v>1</v>
      </c>
      <c r="C138" s="24">
        <f>COUNTIF(C12:C137,TRUE)</f>
        <v>0</v>
      </c>
      <c r="D138" s="24">
        <f>COUNTIF(D12:D137,TRUE)</f>
        <v>0</v>
      </c>
      <c r="E138" s="24">
        <f>COUNTIF(E12:E137,TRUE)</f>
        <v>0</v>
      </c>
      <c r="F138" s="24">
        <f>COUNTIF(F12:F137,TRUE)</f>
        <v>0</v>
      </c>
      <c r="L138" s="26" t="s">
        <v>40</v>
      </c>
      <c r="M138" s="24">
        <f>M137</f>
        <v>5</v>
      </c>
      <c r="P138" s="27">
        <f>COUNTIF(P12:P137,TRUE)</f>
        <v>0</v>
      </c>
      <c r="Q138" s="27">
        <f t="shared" ref="Q138:Z138" si="66">COUNTIF(Q12:Q137,TRUE)</f>
        <v>0</v>
      </c>
      <c r="R138" s="27">
        <f t="shared" si="66"/>
        <v>0</v>
      </c>
      <c r="S138" s="27">
        <f t="shared" si="66"/>
        <v>0</v>
      </c>
      <c r="T138" s="27">
        <f t="shared" si="66"/>
        <v>0</v>
      </c>
      <c r="U138" s="27">
        <f t="shared" si="66"/>
        <v>0</v>
      </c>
      <c r="V138" s="27">
        <f t="shared" si="66"/>
        <v>8</v>
      </c>
      <c r="W138" s="27">
        <f t="shared" si="66"/>
        <v>8</v>
      </c>
      <c r="X138" s="27">
        <f t="shared" si="66"/>
        <v>0</v>
      </c>
      <c r="Y138" s="27">
        <f t="shared" si="66"/>
        <v>1</v>
      </c>
      <c r="Z138" s="27">
        <f t="shared" si="66"/>
        <v>0</v>
      </c>
      <c r="AE138" s="25"/>
      <c r="AF138" s="24">
        <f>COUNTIF(AF12:AF137,TRUE)</f>
        <v>13</v>
      </c>
      <c r="AG138" s="24">
        <f>COUNTIF(AG12:AG137,TRUE)</f>
        <v>0</v>
      </c>
      <c r="AH138" s="24">
        <f>COUNTIF(AH12:AH137,TRUE)</f>
        <v>5</v>
      </c>
      <c r="AI138" s="24">
        <f>COUNTIF(AI12:AI137,TRUE)</f>
        <v>0</v>
      </c>
      <c r="AJ138" s="24">
        <f>COUNTIF(AJ12:AJ137,TRUE)</f>
        <v>0</v>
      </c>
      <c r="AP138" s="26" t="s">
        <v>40</v>
      </c>
      <c r="AQ138" s="24">
        <f>AQ137</f>
        <v>75</v>
      </c>
      <c r="AS138" s="27">
        <f t="shared" ref="AS138:BC138" si="67">COUNTIF(AS11:AS137,TRUE)</f>
        <v>0</v>
      </c>
      <c r="AT138" s="27">
        <f t="shared" si="67"/>
        <v>0</v>
      </c>
      <c r="AU138" s="27">
        <f t="shared" si="67"/>
        <v>0</v>
      </c>
      <c r="AV138" s="27">
        <f t="shared" si="67"/>
        <v>0</v>
      </c>
      <c r="AW138" s="27">
        <f t="shared" si="67"/>
        <v>0</v>
      </c>
      <c r="AX138" s="27">
        <f t="shared" si="67"/>
        <v>0</v>
      </c>
      <c r="AY138" s="27">
        <f t="shared" si="67"/>
        <v>8</v>
      </c>
      <c r="AZ138" s="27">
        <f t="shared" si="67"/>
        <v>8</v>
      </c>
      <c r="BA138" s="27">
        <f t="shared" si="67"/>
        <v>0</v>
      </c>
      <c r="BB138" s="27">
        <f t="shared" si="67"/>
        <v>0</v>
      </c>
      <c r="BC138" s="27">
        <f t="shared" si="67"/>
        <v>0</v>
      </c>
    </row>
    <row r="139" spans="2:55" s="24" customFormat="1" x14ac:dyDescent="0.2">
      <c r="AE139" s="25"/>
    </row>
    <row r="140" spans="2:55" s="24" customFormat="1" x14ac:dyDescent="0.2">
      <c r="AE140" s="25"/>
    </row>
    <row r="141" spans="2:55" s="24" customFormat="1" x14ac:dyDescent="0.2">
      <c r="AE141" s="25"/>
    </row>
    <row r="142" spans="2:55" s="24" customFormat="1" x14ac:dyDescent="0.2"/>
    <row r="143" spans="2:55" s="24" customFormat="1" x14ac:dyDescent="0.2"/>
    <row r="144" spans="2:55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x14ac:dyDescent="0.2"/>
    <row r="149" s="24" customFormat="1" x14ac:dyDescent="0.2"/>
    <row r="150" s="24" customFormat="1" x14ac:dyDescent="0.2"/>
    <row r="151" s="24" customFormat="1" x14ac:dyDescent="0.2"/>
    <row r="152" s="24" customFormat="1" x14ac:dyDescent="0.2"/>
    <row r="153" s="24" customFormat="1" x14ac:dyDescent="0.2"/>
    <row r="154" s="24" customFormat="1" x14ac:dyDescent="0.2"/>
    <row r="155" s="24" customFormat="1" x14ac:dyDescent="0.2"/>
    <row r="156" s="24" customFormat="1" x14ac:dyDescent="0.2"/>
    <row r="157" s="24" customFormat="1" x14ac:dyDescent="0.2"/>
    <row r="158" s="24" customFormat="1" x14ac:dyDescent="0.2"/>
    <row r="159" s="24" customFormat="1" x14ac:dyDescent="0.2"/>
    <row r="160" s="24" customForma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x14ac:dyDescent="0.2"/>
    <row r="172" s="24" customFormat="1" x14ac:dyDescent="0.2"/>
    <row r="173" s="24" customFormat="1" x14ac:dyDescent="0.2"/>
    <row r="174" s="24" customFormat="1" x14ac:dyDescent="0.2"/>
    <row r="175" s="24" customFormat="1" x14ac:dyDescent="0.2"/>
    <row r="176" s="24" customFormat="1" x14ac:dyDescent="0.2"/>
    <row r="177" s="24" customFormat="1" x14ac:dyDescent="0.2"/>
    <row r="178" s="24" customFormat="1" x14ac:dyDescent="0.2"/>
    <row r="179" s="24" customFormat="1" x14ac:dyDescent="0.2"/>
    <row r="180" s="24" customFormat="1" x14ac:dyDescent="0.2"/>
    <row r="181" s="24" customFormat="1" x14ac:dyDescent="0.2"/>
    <row r="182" s="24" customFormat="1" x14ac:dyDescent="0.2"/>
    <row r="183" s="24" customForma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</sheetData>
  <sheetProtection algorithmName="SHA-512" hashValue="BvkLrxoJhYv6FxwX8abrnyVWGYXxRs7GDeBCDUtR73Y6uCWsBs0rNGQiaaV/bPCXQme9l7+v+U5Pb4Af6fAjhA==" saltValue="lpdVzIc0bxBFD2zASTgek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Match Sheet</vt:lpstr>
      <vt:lpstr>Summary</vt:lpstr>
      <vt:lpstr>Calculations</vt:lpstr>
      <vt:lpstr>Event_1</vt:lpstr>
      <vt:lpstr>HomeAway</vt:lpstr>
      <vt:lpstr>'Match Sheet'!Print_Titles</vt:lpstr>
      <vt:lpstr>Team</vt:lpstr>
    </vt:vector>
  </TitlesOfParts>
  <Company>mtc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Husselmann</dc:creator>
  <cp:lastModifiedBy>NRRS</cp:lastModifiedBy>
  <cp:lastPrinted>2017-07-28T21:34:19Z</cp:lastPrinted>
  <dcterms:created xsi:type="dcterms:W3CDTF">2013-11-12T05:56:28Z</dcterms:created>
  <dcterms:modified xsi:type="dcterms:W3CDTF">2021-11-14T11:59:53Z</dcterms:modified>
</cp:coreProperties>
</file>